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6"/>
  <workbookPr showInkAnnotation="0" codeName="DieseArbeitsmappe" autoCompressPictures="0"/>
  <mc:AlternateContent xmlns:mc="http://schemas.openxmlformats.org/markup-compatibility/2006">
    <mc:Choice Requires="x15">
      <x15ac:absPath xmlns:x15ac="http://schemas.microsoft.com/office/spreadsheetml/2010/11/ac" url="/Users/christian/Snooker/vonG5/"/>
    </mc:Choice>
  </mc:AlternateContent>
  <xr:revisionPtr revIDLastSave="0" documentId="13_ncr:1_{4ECD7BE3-E820-0C4F-BA27-6F68405FCE8A}" xr6:coauthVersionLast="47" xr6:coauthVersionMax="47" xr10:uidLastSave="{00000000-0000-0000-0000-000000000000}"/>
  <bookViews>
    <workbookView showHorizontalScroll="0" xWindow="3400" yWindow="500" windowWidth="22920" windowHeight="21100" xr2:uid="{00000000-000D-0000-FFFF-FFFF00000000}"/>
  </bookViews>
  <sheets>
    <sheet name="Turnierprotokoll" sheetId="1" r:id="rId1"/>
    <sheet name="Tutorial" sheetId="14" r:id="rId2"/>
    <sheet name="infos für richtige Meldung" sheetId="7" r:id="rId3"/>
    <sheet name="Vereine" sheetId="11" r:id="rId4"/>
    <sheet name="Abgabentabelle" sheetId="10" r:id="rId5"/>
    <sheet name="Tageslizenz Meldungen" sheetId="12" r:id="rId6"/>
    <sheet name="Jahreslizenz Meldungen" sheetId="13" r:id="rId7"/>
  </sheets>
  <externalReferences>
    <externalReference r:id="rId8"/>
  </externalReferences>
  <definedNames>
    <definedName name="_xlnm._FilterDatabase" localSheetId="6" hidden="1">'Jahreslizenz Meldungen'!$H$34:$H$34</definedName>
    <definedName name="_xlnm._FilterDatabase" localSheetId="5" hidden="1">'Tageslizenz Meldungen'!$H$34:$H$34</definedName>
    <definedName name="_xlnm._FilterDatabase" localSheetId="0" hidden="1">Turnierprotokoll!$B$15:$D$15</definedName>
    <definedName name="_xlnm._FilterDatabase" localSheetId="3" hidden="1">Vereine!$A$5:$I$35</definedName>
    <definedName name="_xlnm.Recorder">#REF!</definedName>
    <definedName name="_xlnm.Print_Area" localSheetId="4">Abgabentabelle!$A$1:$I$35</definedName>
    <definedName name="_xlnm.Print_Area" localSheetId="6">'Jahreslizenz Meldungen'!$A$1:$J$25</definedName>
    <definedName name="_xlnm.Print_Area" localSheetId="5">'Tageslizenz Meldungen'!$A$1:$J$25</definedName>
    <definedName name="_xlnm.Print_Area" localSheetId="0">Turnierprotokoll!$A$3:$J$102</definedName>
    <definedName name="_xlnm.Print_Area" localSheetId="3">Vereine!$A$1:$I$35</definedName>
    <definedName name="_xlnm.Print_Titles" localSheetId="3">Vereine!$5:$5</definedName>
    <definedName name="Ranglistenpunkte20072008">#REF!</definedName>
    <definedName name="RundeSpielen" localSheetId="6">[1]Turnierdaten!#REF!</definedName>
    <definedName name="RundeSpielen">[1]Turnierdaten!#REF!</definedName>
    <definedName name="Verein">Vereine!$B$6:$B$30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3" i="10" l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H76" i="1" l="1"/>
  <c r="H75" i="1"/>
  <c r="I53" i="1"/>
  <c r="H53" i="1" l="1"/>
  <c r="A7" i="11"/>
  <c r="A8" i="1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E61" i="1"/>
  <c r="E62" i="1"/>
  <c r="M21" i="1"/>
  <c r="I55" i="1"/>
  <c r="F61" i="1"/>
  <c r="F62" i="1"/>
  <c r="H74" i="1"/>
  <c r="H78" i="1"/>
  <c r="H79" i="1"/>
  <c r="J61" i="1" l="1"/>
  <c r="J62" i="1"/>
  <c r="B23" i="1"/>
  <c r="F51" i="1"/>
  <c r="L5" i="1" l="1"/>
  <c r="J86" i="1"/>
  <c r="F53" i="1"/>
  <c r="J53" i="1" s="1"/>
  <c r="C48" i="1"/>
  <c r="C72" i="1"/>
  <c r="E72" i="1" s="1"/>
  <c r="F55" i="1"/>
  <c r="J51" i="1"/>
  <c r="J81" i="1"/>
  <c r="F72" i="1"/>
  <c r="J72" i="1" s="1"/>
  <c r="B15" i="1" l="1"/>
  <c r="J11" i="1"/>
  <c r="B13" i="1"/>
  <c r="J13" i="1"/>
  <c r="B11" i="1"/>
  <c r="J74" i="1"/>
  <c r="J55" i="1"/>
  <c r="J76" i="1" s="1"/>
  <c r="J57" i="1" l="1"/>
  <c r="J63" i="1" s="1"/>
  <c r="J65" i="1" s="1"/>
  <c r="J82" i="1"/>
  <c r="E100" i="1" s="1"/>
  <c r="G5" i="1" l="1"/>
  <c r="E99" i="1" s="1"/>
  <c r="F93" i="1"/>
  <c r="E93" i="1"/>
  <c r="A9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</author>
  </authors>
  <commentList>
    <comment ref="E61" authorId="0" shapeId="0" xr:uid="{00000000-0006-0000-0000-000001000000}">
      <text>
        <r>
          <rPr>
            <sz val="9"/>
            <color indexed="81"/>
            <rFont val="Arial"/>
            <family val="2"/>
          </rPr>
          <t>Bitte Daten im Blatt 
"Jahreslizenz Meldungen" eintragen</t>
        </r>
      </text>
    </comment>
    <comment ref="E62" authorId="0" shapeId="0" xr:uid="{00000000-0006-0000-0000-000002000000}">
      <text>
        <r>
          <rPr>
            <sz val="9"/>
            <color rgb="FF000000"/>
            <rFont val="Arial"/>
            <family val="2"/>
          </rPr>
          <t xml:space="preserve">Bitte Daten im Blatt 
</t>
        </r>
        <r>
          <rPr>
            <sz val="9"/>
            <color rgb="FF000000"/>
            <rFont val="Arial"/>
            <family val="2"/>
          </rPr>
          <t>"Tageslizenz Meldungen" eintragen</t>
        </r>
      </text>
    </comment>
  </commentList>
</comments>
</file>

<file path=xl/sharedStrings.xml><?xml version="1.0" encoding="utf-8"?>
<sst xmlns="http://schemas.openxmlformats.org/spreadsheetml/2006/main" count="435" uniqueCount="269">
  <si>
    <t>Name</t>
  </si>
  <si>
    <t>BSVB</t>
  </si>
  <si>
    <t>Billard-Sportverein Baden</t>
  </si>
  <si>
    <t>2500 Baden, Helenenstraße 40</t>
  </si>
  <si>
    <t>Christopher Posch</t>
  </si>
  <si>
    <t>Fotos</t>
  </si>
  <si>
    <t>Datum</t>
  </si>
  <si>
    <t>Einnahmen:</t>
  </si>
  <si>
    <t>Abgaben an den ÖSBV:</t>
  </si>
  <si>
    <t>Art</t>
  </si>
  <si>
    <t>Anzahl</t>
  </si>
  <si>
    <t>Einzelbetrag</t>
  </si>
  <si>
    <t>Allgemeine Gebühren</t>
  </si>
  <si>
    <t>*</t>
  </si>
  <si>
    <t>Spielort</t>
  </si>
  <si>
    <t>Tische</t>
  </si>
  <si>
    <t>Beginnzeit</t>
  </si>
  <si>
    <t>Mitte</t>
  </si>
  <si>
    <t>---</t>
  </si>
  <si>
    <t>Süd</t>
  </si>
  <si>
    <t>1.LSV</t>
  </si>
  <si>
    <t>Der Ersteller dieser Lizenzsammelliste bestätigt, dass die genannten Personen die Angaben persönlich gemacht haben und über die Punkte 1 und 2 informiert wurden.</t>
  </si>
  <si>
    <t>Nenngeld</t>
  </si>
  <si>
    <t>Lizenzgebühren</t>
  </si>
  <si>
    <t>U21</t>
  </si>
  <si>
    <t>Einzellizenz (€ 50,-)</t>
  </si>
  <si>
    <t>PBSCE</t>
  </si>
  <si>
    <t>Pot Black Snooker Club Eisenerz</t>
  </si>
  <si>
    <t>8790 Eisenerz, Bahnhofstraße 4</t>
  </si>
  <si>
    <t>Michael Feyrer</t>
  </si>
  <si>
    <t>Century Snooker Club</t>
  </si>
  <si>
    <t>8051 Graz, Plabutscher Straße 63</t>
  </si>
  <si>
    <t>Michael Peyr</t>
  </si>
  <si>
    <t>Nr</t>
  </si>
  <si>
    <t>Snock</t>
  </si>
  <si>
    <t>HSV-KM</t>
  </si>
  <si>
    <t>Heeres-Sportverein Krems-Mautern</t>
  </si>
  <si>
    <t>Jimmy Riml</t>
  </si>
  <si>
    <t>ABC</t>
  </si>
  <si>
    <t>Auszahlungsbetrag pro Punkt</t>
  </si>
  <si>
    <t>Damen</t>
  </si>
  <si>
    <t xml:space="preserve">Break   </t>
  </si>
  <si>
    <t>Jahreslizenz Meldungen</t>
  </si>
  <si>
    <t>Eisenstädter Snooker Club</t>
  </si>
  <si>
    <t>Betrag wird von ÖSBV</t>
  </si>
  <si>
    <t>Daniel Dellarich</t>
  </si>
  <si>
    <t>FBC</t>
  </si>
  <si>
    <t>Favoritner Billiards Club</t>
  </si>
  <si>
    <t>FRSCA</t>
  </si>
  <si>
    <t>Andreas Jurdak</t>
  </si>
  <si>
    <t>Manuel Pomwenger</t>
  </si>
  <si>
    <t>CSW</t>
  </si>
  <si>
    <t>6890 Lustenau, Im Mähdle 40</t>
  </si>
  <si>
    <t>Dominik Petzold</t>
  </si>
  <si>
    <t>Adresse (Straße)</t>
  </si>
  <si>
    <t>(kurz)</t>
  </si>
  <si>
    <t>5020 Salzburg, Gewerbehofstraße 20 (BSLZ Salzburg)</t>
  </si>
  <si>
    <t>1140 Wien, Hütteldorfer Straße 156–158/Passage (BLZ Wien)</t>
  </si>
  <si>
    <t>7000 Eisenstadt, Ruster Straße 85 (Eisenstädter Billardclub)</t>
  </si>
  <si>
    <t>The Royal Snooker Club Lustenau</t>
  </si>
  <si>
    <t xml:space="preserve">First Royal Snooker Club Austria </t>
  </si>
  <si>
    <t>Ost</t>
  </si>
  <si>
    <t>15 Reds Köö Wien Snooker Club</t>
  </si>
  <si>
    <t>1070 Wien, Kirchengasse 41 (Köö 7)</t>
  </si>
  <si>
    <t>BULLS</t>
  </si>
  <si>
    <t>Vereinslizenz (€ 15,-)</t>
  </si>
  <si>
    <t>Upgrate GL --&gt; EL (€ 45,-)</t>
  </si>
  <si>
    <t>Überweisungsbetrag:</t>
  </si>
  <si>
    <t>Kontoverbindung des ÖSBV</t>
  </si>
  <si>
    <t>15REDS</t>
  </si>
  <si>
    <t>TSG</t>
  </si>
  <si>
    <t>PSSC</t>
  </si>
  <si>
    <t>ASKÖ Paul Schopf SNOOKER Club/Trainingszentrum</t>
  </si>
  <si>
    <t>4600 Wels, Grüne Zeile 54</t>
  </si>
  <si>
    <t>Paul Schopf</t>
  </si>
  <si>
    <t>10:00 Uhr</t>
  </si>
  <si>
    <t>1. Linzer Snooker Verein</t>
  </si>
  <si>
    <t>Vereinsjahresabgabe</t>
  </si>
  <si>
    <t>4600 Wels, Traunpark, Adlerstraße 1/VU 05</t>
  </si>
  <si>
    <t>Vollst. Name</t>
  </si>
  <si>
    <t>Region</t>
  </si>
  <si>
    <t>Code</t>
  </si>
  <si>
    <t>CQ</t>
  </si>
  <si>
    <t>MAS</t>
  </si>
  <si>
    <t>DAM</t>
  </si>
  <si>
    <t>Turniercode</t>
  </si>
  <si>
    <t>8020 Graz, Lendplatz 40</t>
  </si>
  <si>
    <t>TRSCL</t>
  </si>
  <si>
    <t>keine</t>
  </si>
  <si>
    <t>Reinhard Sander</t>
  </si>
  <si>
    <t>Patrick Stegmeier</t>
  </si>
  <si>
    <t>OBV</t>
  </si>
  <si>
    <t>Osttiroler Billard Verein</t>
  </si>
  <si>
    <t>9909 Leisach 96</t>
  </si>
  <si>
    <t>Thomas Girstmair</t>
  </si>
  <si>
    <t>English Billiards Landesliga</t>
  </si>
  <si>
    <t>Ja</t>
  </si>
  <si>
    <t>Nein</t>
  </si>
  <si>
    <t>Tageslizenz Meldungen</t>
  </si>
  <si>
    <t>2) der ÖSBV Namen, Staatsangehörigkeiten, Wohnorte wie auch Bildmaterial der Spieler für die Pressearbeit verwendet</t>
  </si>
  <si>
    <t>E-Mail</t>
  </si>
  <si>
    <t>Staatsbürger-
schaft</t>
  </si>
  <si>
    <t>Geb.-Datum</t>
  </si>
  <si>
    <t>SCD</t>
  </si>
  <si>
    <t>Snooker Club Diamond Kapfenberg</t>
  </si>
  <si>
    <t>Zwischensumme</t>
  </si>
  <si>
    <t>Verwendungszweck:</t>
  </si>
  <si>
    <t>Turnierabgabe</t>
  </si>
  <si>
    <t>TURNIERABGABE</t>
  </si>
  <si>
    <t>Infos für die korrekte Übermittlung
der Turnierdaten</t>
  </si>
  <si>
    <t>Die ansuchenden Spieler erklären, dass sie damit einverstanden sind, dass</t>
  </si>
  <si>
    <t>Turnierleitung</t>
  </si>
  <si>
    <t>Verein</t>
  </si>
  <si>
    <t>Challenge Region</t>
  </si>
  <si>
    <t>Vollständiger Name</t>
  </si>
  <si>
    <t>Empfänger</t>
  </si>
  <si>
    <t>Bemerkungen</t>
  </si>
  <si>
    <t>Turniermappe</t>
  </si>
  <si>
    <t>folgender Mo, vormittags</t>
  </si>
  <si>
    <t>3512 Mautern, Grüner Weg 14</t>
  </si>
  <si>
    <t>Telefon</t>
  </si>
  <si>
    <t>TURNIERDATEN</t>
  </si>
  <si>
    <t>Lizenzen:</t>
  </si>
  <si>
    <t>€</t>
  </si>
  <si>
    <t>SUMME</t>
  </si>
  <si>
    <t>Telefon:</t>
  </si>
  <si>
    <t>Turniernummer:</t>
  </si>
  <si>
    <t>Dokument</t>
  </si>
  <si>
    <t>Übermittlungsfrist</t>
  </si>
  <si>
    <t>nicht angetreten</t>
  </si>
  <si>
    <t>gesamt</t>
  </si>
  <si>
    <t>1) ihre Daten vom ÖSBV im Sinne seines Statuts EDV-mäßig weiterverarbeitet werden</t>
  </si>
  <si>
    <t>Abgaben und Gebühren</t>
  </si>
  <si>
    <t>Jahreslizenz</t>
  </si>
  <si>
    <t>Tageslizenz</t>
  </si>
  <si>
    <t>Turnier</t>
  </si>
  <si>
    <t>Gesamtbetrag</t>
  </si>
  <si>
    <t>ÖSBV-TURNIERPROTOKOLL</t>
  </si>
  <si>
    <t>GP</t>
  </si>
  <si>
    <t>Upgrate GL --&gt; VL (€ 10,-)</t>
  </si>
  <si>
    <t>Ranglistenturnus lt. Turnierkalender</t>
  </si>
  <si>
    <t>BESONDERE VORKOMMNISSE</t>
  </si>
  <si>
    <t>TURNIERABRECHNUNG</t>
  </si>
  <si>
    <t>max.</t>
  </si>
  <si>
    <t>Dominik Scharf</t>
  </si>
  <si>
    <t>Turnierart</t>
  </si>
  <si>
    <t>Turniername</t>
  </si>
  <si>
    <t>Abgabe</t>
  </si>
  <si>
    <t>Grand Prix</t>
  </si>
  <si>
    <t>Qualifier</t>
  </si>
  <si>
    <t>Masters</t>
  </si>
  <si>
    <t>Anzahl der
Teilnehmer</t>
  </si>
  <si>
    <t>Veranstalter</t>
  </si>
  <si>
    <t>office@austriansnooker.at
finanzen@austriansnooker.at
sportdirektor@austriansnooker.at</t>
  </si>
  <si>
    <t>Ort</t>
  </si>
  <si>
    <t>CSC</t>
  </si>
  <si>
    <t>West</t>
  </si>
  <si>
    <t>Jérôme Liedtke</t>
  </si>
  <si>
    <t>Art of Billiards Club</t>
  </si>
  <si>
    <t>-</t>
  </si>
  <si>
    <t>PBSSC</t>
  </si>
  <si>
    <t>8605 Kapfenberg, Werk VI, Straße 49 (Sportcafé Diamond)</t>
  </si>
  <si>
    <t>Johannes Mirnegg</t>
  </si>
  <si>
    <t>SCG</t>
  </si>
  <si>
    <t>Snooker Club Graz</t>
  </si>
  <si>
    <t>Patricks Black Seven Snooker Club</t>
  </si>
  <si>
    <t>ESC</t>
  </si>
  <si>
    <t>HSEBC</t>
  </si>
  <si>
    <t>Doppel</t>
  </si>
  <si>
    <t>(tt.mm.jjjj)</t>
  </si>
  <si>
    <t>Grundlizenz (€ 5,-)</t>
  </si>
  <si>
    <t>Heeres Snooker &amp; English Billiards Club</t>
  </si>
  <si>
    <t>The Snooker Bulls Salzburg</t>
  </si>
  <si>
    <t>6830 Rankweil, Alemannenstraße 49 (Patrick’s Rankweil)</t>
  </si>
  <si>
    <t>4030 Linz, Löwenzahnweg 9</t>
  </si>
  <si>
    <t>1.UWBC</t>
  </si>
  <si>
    <t>1. Union Wels Billiard Club</t>
  </si>
  <si>
    <t>Top Snooker Graz</t>
  </si>
  <si>
    <t>PLZ</t>
  </si>
  <si>
    <t>Simon Hämmerle</t>
  </si>
  <si>
    <t>147ers</t>
  </si>
  <si>
    <t>Snooker Club 147ers.com</t>
  </si>
  <si>
    <t>Michael Seitz</t>
  </si>
  <si>
    <t>presse@austriansnooker.at</t>
  </si>
  <si>
    <t>C6R</t>
  </si>
  <si>
    <t>Snooker Club Carinthian 6 Reds</t>
  </si>
  <si>
    <t>René Hoisl</t>
  </si>
  <si>
    <t>Daniel Zwantschko</t>
  </si>
  <si>
    <t>nicht eingenommene Beträge</t>
  </si>
  <si>
    <t>Einnahmen für den Verein</t>
  </si>
  <si>
    <t>ÖSBV</t>
  </si>
  <si>
    <t>Österreichischer Snooker- und Billiardsverband</t>
  </si>
  <si>
    <t>6020 Innsbruck, Kranebitter Allee 96 (Billard Sport Arena)</t>
  </si>
  <si>
    <t>Alois Schreibeis</t>
  </si>
  <si>
    <t>9020 Klagenfurt, Ebentaler Straße 100f</t>
  </si>
  <si>
    <t>Günther Eckhart</t>
  </si>
  <si>
    <t>U18</t>
  </si>
  <si>
    <t>PBCRE</t>
  </si>
  <si>
    <t>PBC Room Eight</t>
  </si>
  <si>
    <t>9500 Villach, Friedensstraße 11</t>
  </si>
  <si>
    <t>Rick Kraaijeveld</t>
  </si>
  <si>
    <t>Christian Hochmayer</t>
  </si>
  <si>
    <t>SCL</t>
  </si>
  <si>
    <t>Snooker Club Leibnitz</t>
  </si>
  <si>
    <t>8435 Leibnitz, Aflenzer Straße 5</t>
  </si>
  <si>
    <t>Thomas Herg</t>
  </si>
  <si>
    <t>SCM</t>
  </si>
  <si>
    <t>Snooker Club Maximum</t>
  </si>
  <si>
    <t>8430 Leibnitz, Grazer Straße 101</t>
  </si>
  <si>
    <t>Gerald Jaunik</t>
  </si>
  <si>
    <t>ABL</t>
  </si>
  <si>
    <t>Snooker Club Mostviertel</t>
  </si>
  <si>
    <t>3250 Wieselburg, Grestner Straße 1</t>
  </si>
  <si>
    <t>SCAH</t>
  </si>
  <si>
    <t>Snookerclub AtCal Heidenreichstein</t>
  </si>
  <si>
    <t>3860 Heidenreichstein, Jägergasse 7</t>
  </si>
  <si>
    <t>Elisabeth Kaschmitter</t>
  </si>
  <si>
    <t>SportdirektorIn</t>
  </si>
  <si>
    <t>Erste Bank, IBAN: AT05 2011 1844 3869 0000; BIC: GIBAATWWXXX</t>
  </si>
  <si>
    <t>1210 Wien, Seyringer Straße 6–8, Top 4 (Hit &amp; Hope Sports Bar)</t>
  </si>
  <si>
    <t>Benjamin Gleissner</t>
  </si>
  <si>
    <t>DOP</t>
  </si>
  <si>
    <t>**</t>
  </si>
  <si>
    <t>Mathias Kopf</t>
  </si>
  <si>
    <t>Carinthia Snooker Club Wolfsberg</t>
  </si>
  <si>
    <t>9400 Wolfsberg, Gerhart-Ellert-Platz 1/UG</t>
  </si>
  <si>
    <t>** Nenngeld pro Paarung</t>
  </si>
  <si>
    <t>U21-Lizenzspieler
Rabatt in %</t>
  </si>
  <si>
    <t>pauschal</t>
  </si>
  <si>
    <t>Abgabeart pauschal</t>
  </si>
  <si>
    <t>für alle Turniere außer CQ / Highbreak ≥ 50</t>
  </si>
  <si>
    <t>Teilnehmer:innen</t>
  </si>
  <si>
    <t>Sportdirektor:in</t>
  </si>
  <si>
    <t>Turnierleiter:in</t>
  </si>
  <si>
    <t>Saison 2023</t>
  </si>
  <si>
    <t>SCHIEDSRICHTER:INNEN</t>
  </si>
  <si>
    <t>Lizenzgebühr ÖSBV-Jahreslizenz</t>
  </si>
  <si>
    <t>Lizenzgebühr ÖSBV-Tageslizenz</t>
  </si>
  <si>
    <t>eingehobene Lizenzgebühren</t>
  </si>
  <si>
    <t>an Spieler:in überwiesen</t>
  </si>
  <si>
    <t>Nenngeld nicht angetreten</t>
  </si>
  <si>
    <t>ab 1. 1. 2023</t>
  </si>
  <si>
    <t>ÖSBV 2023</t>
  </si>
  <si>
    <t>alle Turniere außer CQ: Highest Break ≥ 100</t>
  </si>
  <si>
    <t>alle Turniere außer CQ: Highest Break ≥ 50–99</t>
  </si>
  <si>
    <t>KSC</t>
  </si>
  <si>
    <t>Kennys Snooker Club</t>
  </si>
  <si>
    <t>2201 Gerasdorf, Industriestraße 5</t>
  </si>
  <si>
    <t>Ken Dahlke</t>
  </si>
  <si>
    <r>
      <t xml:space="preserve">Vor- &amp; Zuname Spieler:in </t>
    </r>
    <r>
      <rPr>
        <b/>
        <sz val="10"/>
        <rFont val="Arial"/>
        <family val="2"/>
      </rPr>
      <t>mit ÖSBV-Jahreslizenz</t>
    </r>
  </si>
  <si>
    <r>
      <t xml:space="preserve">davon U21 </t>
    </r>
    <r>
      <rPr>
        <b/>
        <sz val="10"/>
        <rFont val="Arial"/>
        <family val="2"/>
      </rPr>
      <t>mit ÖSBV-Jahreslizenz</t>
    </r>
  </si>
  <si>
    <t>50% Nenngeld U21 mit ÖSBV-Jahreslizenz</t>
  </si>
  <si>
    <t>Challenge Ost 1</t>
  </si>
  <si>
    <t>Challenge Ost 2</t>
  </si>
  <si>
    <t>Challenge Mitte 1</t>
  </si>
  <si>
    <t>Challenge Mitte 2</t>
  </si>
  <si>
    <t>Challenge Süd 1</t>
  </si>
  <si>
    <t>Challenge Süd 2</t>
  </si>
  <si>
    <t>Challenge West 2</t>
  </si>
  <si>
    <t>CHO1</t>
  </si>
  <si>
    <t>CHO2</t>
  </si>
  <si>
    <t>CHM1</t>
  </si>
  <si>
    <t>CHM2</t>
  </si>
  <si>
    <t>CHS1</t>
  </si>
  <si>
    <t>CHS2</t>
  </si>
  <si>
    <t>CHW2</t>
  </si>
  <si>
    <t>Challenge West</t>
  </si>
  <si>
    <t>CHW</t>
  </si>
  <si>
    <t>Version: 2023_v3       © Trinisoft/C. Fock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</si>
</sst>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&quot;€&quot;\ #,##0.00;[Red]\-&quot;€&quot;\ #,##0.00"/>
    <numFmt numFmtId="165" formatCode="&quot;€&quot;\ #,##0.00"/>
    <numFmt numFmtId="166" formatCode="#,##0.00_ ;[Red]\-#,##0.00\ "/>
    <numFmt numFmtId="167" formatCode="hh:mm&quot; Uhr&quot;;@"/>
    <numFmt numFmtId="168" formatCode="_-* #,##0.00\ [$€-1]_-;\-* #,##0.00\ [$€-1]_-;_-* &quot;-&quot;??\ [$€-1]_-"/>
    <numFmt numFmtId="169" formatCode="\-\ 0.00"/>
    <numFmt numFmtId="170" formatCode="&quot;bis &quot;General"/>
    <numFmt numFmtId="171" formatCode="General\ &quot;%&quot;"/>
    <numFmt numFmtId="172" formatCode="#,##0_ ;[Red]\-#,##0\ "/>
    <numFmt numFmtId="173" formatCode="&quot;≥&quot;\ General"/>
  </numFmts>
  <fonts count="56" x14ac:knownFonts="1">
    <font>
      <sz val="10"/>
      <name val="Arial"/>
    </font>
    <font>
      <sz val="8"/>
      <name val="Arial"/>
      <family val="2"/>
    </font>
    <font>
      <i/>
      <u/>
      <sz val="10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sz val="10"/>
      <color indexed="55"/>
      <name val="Arial"/>
      <family val="2"/>
    </font>
    <font>
      <b/>
      <sz val="10"/>
      <color indexed="9"/>
      <name val="Arial"/>
      <family val="2"/>
    </font>
    <font>
      <b/>
      <sz val="20"/>
      <color indexed="9"/>
      <name val="Arial"/>
      <family val="2"/>
    </font>
    <font>
      <b/>
      <sz val="22"/>
      <color indexed="17"/>
      <name val="Arial"/>
      <family val="2"/>
    </font>
    <font>
      <i/>
      <sz val="10"/>
      <name val="Arial"/>
      <family val="2"/>
    </font>
    <font>
      <b/>
      <sz val="24"/>
      <color indexed="17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Verdana"/>
      <family val="2"/>
    </font>
    <font>
      <sz val="12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Tahoma"/>
      <family val="2"/>
    </font>
    <font>
      <sz val="7"/>
      <name val="Arial"/>
      <family val="2"/>
    </font>
    <font>
      <b/>
      <sz val="7"/>
      <name val="Arial"/>
      <family val="2"/>
    </font>
    <font>
      <b/>
      <sz val="18"/>
      <color indexed="8"/>
      <name val="Arial"/>
      <family val="2"/>
    </font>
    <font>
      <sz val="14"/>
      <name val="Arial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sz val="7"/>
      <name val="Arial Narrow"/>
      <family val="2"/>
    </font>
    <font>
      <sz val="8"/>
      <color indexed="9"/>
      <name val="Arial"/>
      <family val="2"/>
    </font>
    <font>
      <u/>
      <sz val="10"/>
      <name val="Arial"/>
      <family val="2"/>
    </font>
    <font>
      <b/>
      <sz val="14"/>
      <name val="Arial"/>
      <family val="2"/>
    </font>
    <font>
      <i/>
      <sz val="11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sz val="10"/>
      <color indexed="9"/>
      <name val="Arial"/>
      <family val="2"/>
    </font>
    <font>
      <sz val="11"/>
      <name val="Arial"/>
      <family val="2"/>
    </font>
    <font>
      <sz val="9"/>
      <name val="Arial"/>
      <family val="2"/>
    </font>
    <font>
      <u/>
      <sz val="11"/>
      <color indexed="12"/>
      <name val="Arial"/>
      <family val="2"/>
    </font>
    <font>
      <sz val="9"/>
      <color indexed="8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7"/>
      <color indexed="10"/>
      <name val="Arial"/>
      <family val="2"/>
    </font>
    <font>
      <sz val="8"/>
      <name val="Verdana"/>
      <family val="2"/>
    </font>
    <font>
      <sz val="10"/>
      <color rgb="FFFF0000"/>
      <name val="Arial"/>
      <family val="2"/>
    </font>
    <font>
      <u/>
      <sz val="10"/>
      <color theme="1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sz val="7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CF305"/>
        <bgColor indexed="64"/>
      </patternFill>
    </fill>
    <fill>
      <patternFill patternType="solid">
        <fgColor rgb="FFFFD579"/>
        <bgColor indexed="64"/>
      </patternFill>
    </fill>
    <fill>
      <patternFill patternType="solid">
        <fgColor rgb="FF00C332"/>
        <bgColor indexed="64"/>
      </patternFill>
    </fill>
    <fill>
      <patternFill patternType="solid">
        <fgColor rgb="FF00D1FB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/>
      <diagonal/>
    </border>
  </borders>
  <cellStyleXfs count="25">
    <xf numFmtId="0" fontId="0" fillId="0" borderId="0"/>
    <xf numFmtId="168" fontId="17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7" fillId="0" borderId="0"/>
    <xf numFmtId="1" fontId="1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</cellStyleXfs>
  <cellXfs count="248">
    <xf numFmtId="0" fontId="0" fillId="0" borderId="0" xfId="0"/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3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7" fillId="0" borderId="0" xfId="0" applyFont="1"/>
    <xf numFmtId="165" fontId="0" fillId="0" borderId="0" xfId="0" applyNumberFormat="1"/>
    <xf numFmtId="0" fontId="6" fillId="0" borderId="0" xfId="0" applyFont="1" applyAlignment="1">
      <alignment horizontal="right"/>
    </xf>
    <xf numFmtId="165" fontId="6" fillId="0" borderId="0" xfId="0" applyNumberFormat="1" applyFont="1"/>
    <xf numFmtId="0" fontId="6" fillId="0" borderId="0" xfId="0" applyFont="1"/>
    <xf numFmtId="165" fontId="0" fillId="0" borderId="1" xfId="0" applyNumberFormat="1" applyBorder="1"/>
    <xf numFmtId="0" fontId="0" fillId="0" borderId="0" xfId="0" applyAlignment="1">
      <alignment horizontal="left"/>
    </xf>
    <xf numFmtId="0" fontId="4" fillId="0" borderId="0" xfId="2" applyAlignment="1" applyProtection="1"/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11" fillId="0" borderId="0" xfId="0" applyFont="1"/>
    <xf numFmtId="0" fontId="17" fillId="0" borderId="0" xfId="4"/>
    <xf numFmtId="0" fontId="17" fillId="0" borderId="0" xfId="4" applyAlignment="1">
      <alignment horizontal="center"/>
    </xf>
    <xf numFmtId="0" fontId="17" fillId="0" borderId="0" xfId="4" applyAlignment="1">
      <alignment horizontal="left"/>
    </xf>
    <xf numFmtId="0" fontId="20" fillId="0" borderId="0" xfId="4" applyFont="1" applyAlignment="1">
      <alignment horizontal="left"/>
    </xf>
    <xf numFmtId="0" fontId="21" fillId="3" borderId="2" xfId="4" applyFont="1" applyFill="1" applyBorder="1" applyAlignment="1">
      <alignment horizontal="center"/>
    </xf>
    <xf numFmtId="0" fontId="6" fillId="3" borderId="2" xfId="4" applyFont="1" applyFill="1" applyBorder="1" applyAlignment="1">
      <alignment horizontal="center"/>
    </xf>
    <xf numFmtId="0" fontId="6" fillId="0" borderId="0" xfId="4" applyFont="1"/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horizontal="center"/>
    </xf>
    <xf numFmtId="0" fontId="17" fillId="0" borderId="0" xfId="0" applyFont="1"/>
    <xf numFmtId="0" fontId="5" fillId="0" borderId="0" xfId="0" applyFont="1"/>
    <xf numFmtId="0" fontId="23" fillId="0" borderId="0" xfId="0" applyFont="1" applyAlignment="1">
      <alignment horizontal="left"/>
    </xf>
    <xf numFmtId="9" fontId="0" fillId="0" borderId="0" xfId="0" applyNumberFormat="1"/>
    <xf numFmtId="0" fontId="0" fillId="0" borderId="0" xfId="0" applyAlignment="1">
      <alignment horizontal="right"/>
    </xf>
    <xf numFmtId="0" fontId="7" fillId="0" borderId="1" xfId="0" applyFont="1" applyBorder="1"/>
    <xf numFmtId="0" fontId="0" fillId="0" borderId="1" xfId="0" applyBorder="1"/>
    <xf numFmtId="0" fontId="0" fillId="4" borderId="4" xfId="0" applyFill="1" applyBorder="1"/>
    <xf numFmtId="0" fontId="0" fillId="4" borderId="0" xfId="0" applyFill="1"/>
    <xf numFmtId="0" fontId="0" fillId="4" borderId="5" xfId="0" applyFill="1" applyBorder="1"/>
    <xf numFmtId="165" fontId="6" fillId="4" borderId="0" xfId="0" quotePrefix="1" applyNumberFormat="1" applyFont="1" applyFill="1" applyAlignment="1">
      <alignment horizontal="left" vertical="top" wrapText="1"/>
    </xf>
    <xf numFmtId="0" fontId="6" fillId="4" borderId="0" xfId="0" quotePrefix="1" applyFont="1" applyFill="1" applyAlignment="1">
      <alignment horizontal="left" vertical="top" wrapText="1"/>
    </xf>
    <xf numFmtId="0" fontId="6" fillId="4" borderId="5" xfId="0" quotePrefix="1" applyFont="1" applyFill="1" applyBorder="1" applyAlignment="1">
      <alignment horizontal="left" vertical="top" wrapText="1"/>
    </xf>
    <xf numFmtId="0" fontId="6" fillId="4" borderId="0" xfId="0" quotePrefix="1" applyFont="1" applyFill="1" applyAlignment="1">
      <alignment vertical="top" wrapText="1"/>
    </xf>
    <xf numFmtId="0" fontId="6" fillId="4" borderId="5" xfId="0" quotePrefix="1" applyFont="1" applyFill="1" applyBorder="1" applyAlignment="1">
      <alignment vertical="top" wrapText="1"/>
    </xf>
    <xf numFmtId="0" fontId="6" fillId="4" borderId="1" xfId="0" quotePrefix="1" applyFont="1" applyFill="1" applyBorder="1" applyAlignment="1">
      <alignment vertical="top" wrapText="1"/>
    </xf>
    <xf numFmtId="0" fontId="6" fillId="4" borderId="6" xfId="0" quotePrefix="1" applyFont="1" applyFill="1" applyBorder="1" applyAlignment="1">
      <alignment vertical="top" wrapText="1"/>
    </xf>
    <xf numFmtId="0" fontId="17" fillId="0" borderId="2" xfId="4" applyBorder="1" applyAlignment="1">
      <alignment horizontal="center"/>
    </xf>
    <xf numFmtId="0" fontId="11" fillId="0" borderId="0" xfId="0" applyFont="1" applyAlignment="1">
      <alignment horizontal="right"/>
    </xf>
    <xf numFmtId="169" fontId="0" fillId="0" borderId="0" xfId="0" applyNumberFormat="1"/>
    <xf numFmtId="0" fontId="2" fillId="0" borderId="0" xfId="0" applyFont="1" applyAlignment="1">
      <alignment horizontal="left"/>
    </xf>
    <xf numFmtId="167" fontId="22" fillId="0" borderId="2" xfId="5" applyNumberFormat="1" applyFont="1" applyBorder="1" applyAlignment="1" applyProtection="1">
      <alignment horizontal="center"/>
      <protection locked="0"/>
    </xf>
    <xf numFmtId="165" fontId="0" fillId="0" borderId="0" xfId="0" applyNumberFormat="1" applyAlignment="1">
      <alignment horizontal="center"/>
    </xf>
    <xf numFmtId="0" fontId="28" fillId="0" borderId="0" xfId="0" applyFont="1" applyAlignment="1">
      <alignment horizontal="left"/>
    </xf>
    <xf numFmtId="0" fontId="5" fillId="0" borderId="0" xfId="0" applyFont="1" applyAlignment="1">
      <alignment vertical="top" wrapText="1"/>
    </xf>
    <xf numFmtId="0" fontId="28" fillId="0" borderId="0" xfId="0" applyFont="1"/>
    <xf numFmtId="0" fontId="27" fillId="0" borderId="0" xfId="0" applyFont="1"/>
    <xf numFmtId="0" fontId="29" fillId="0" borderId="0" xfId="0" applyFont="1" applyAlignment="1">
      <alignment horizontal="left" wrapText="1"/>
    </xf>
    <xf numFmtId="0" fontId="30" fillId="0" borderId="0" xfId="0" applyFont="1" applyAlignment="1">
      <alignment horizontal="center"/>
    </xf>
    <xf numFmtId="0" fontId="30" fillId="0" borderId="0" xfId="0" applyFont="1"/>
    <xf numFmtId="0" fontId="1" fillId="0" borderId="0" xfId="0" applyFont="1"/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 applyAlignment="1">
      <alignment horizontal="center"/>
    </xf>
    <xf numFmtId="165" fontId="13" fillId="0" borderId="0" xfId="0" applyNumberFormat="1" applyFont="1"/>
    <xf numFmtId="0" fontId="6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165" fontId="13" fillId="0" borderId="0" xfId="0" applyNumberFormat="1" applyFont="1" applyAlignment="1">
      <alignment horizontal="left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center"/>
    </xf>
    <xf numFmtId="164" fontId="6" fillId="0" borderId="0" xfId="0" applyNumberFormat="1" applyFont="1" applyAlignment="1">
      <alignment horizontal="left"/>
    </xf>
    <xf numFmtId="165" fontId="6" fillId="0" borderId="0" xfId="0" applyNumberFormat="1" applyFont="1" applyAlignment="1">
      <alignment horizontal="left"/>
    </xf>
    <xf numFmtId="165" fontId="32" fillId="0" borderId="0" xfId="0" applyNumberFormat="1" applyFont="1" applyAlignment="1">
      <alignment horizontal="left"/>
    </xf>
    <xf numFmtId="0" fontId="4" fillId="0" borderId="2" xfId="2" applyFill="1" applyBorder="1" applyAlignment="1" applyProtection="1">
      <alignment horizontal="left" vertical="center" shrinkToFit="1"/>
      <protection locked="0"/>
    </xf>
    <xf numFmtId="0" fontId="34" fillId="0" borderId="2" xfId="0" applyFont="1" applyBorder="1" applyAlignment="1" applyProtection="1">
      <alignment horizontal="left" vertical="center" shrinkToFit="1"/>
      <protection locked="0"/>
    </xf>
    <xf numFmtId="14" fontId="34" fillId="0" borderId="2" xfId="0" applyNumberFormat="1" applyFont="1" applyBorder="1" applyAlignment="1" applyProtection="1">
      <alignment horizontal="left" vertical="center" shrinkToFit="1"/>
      <protection locked="0"/>
    </xf>
    <xf numFmtId="0" fontId="35" fillId="0" borderId="2" xfId="2" applyFont="1" applyFill="1" applyBorder="1" applyAlignment="1" applyProtection="1">
      <alignment horizontal="left" vertical="center" shrinkToFit="1"/>
      <protection locked="0"/>
    </xf>
    <xf numFmtId="0" fontId="34" fillId="6" borderId="2" xfId="0" applyFont="1" applyFill="1" applyBorder="1" applyAlignment="1" applyProtection="1">
      <alignment horizontal="left" vertical="center" shrinkToFit="1"/>
      <protection locked="0"/>
    </xf>
    <xf numFmtId="14" fontId="34" fillId="6" borderId="2" xfId="0" applyNumberFormat="1" applyFont="1" applyFill="1" applyBorder="1" applyAlignment="1" applyProtection="1">
      <alignment horizontal="left" vertical="center" shrinkToFit="1"/>
      <protection locked="0"/>
    </xf>
    <xf numFmtId="0" fontId="35" fillId="6" borderId="2" xfId="2" applyFont="1" applyFill="1" applyBorder="1" applyAlignment="1" applyProtection="1">
      <alignment horizontal="left" vertical="center" shrinkToFit="1"/>
      <protection locked="0"/>
    </xf>
    <xf numFmtId="0" fontId="36" fillId="6" borderId="2" xfId="2" applyFont="1" applyFill="1" applyBorder="1" applyAlignment="1" applyProtection="1">
      <alignment horizontal="left" vertical="center" shrinkToFit="1"/>
      <protection locked="0"/>
    </xf>
    <xf numFmtId="0" fontId="36" fillId="0" borderId="2" xfId="2" applyFont="1" applyFill="1" applyBorder="1" applyAlignment="1" applyProtection="1">
      <alignment horizontal="left" vertical="center" shrinkToFit="1"/>
      <protection locked="0"/>
    </xf>
    <xf numFmtId="0" fontId="8" fillId="2" borderId="7" xfId="0" applyFont="1" applyFill="1" applyBorder="1" applyAlignment="1">
      <alignment horizontal="center"/>
    </xf>
    <xf numFmtId="0" fontId="37" fillId="2" borderId="8" xfId="0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0" fontId="37" fillId="2" borderId="9" xfId="0" applyFont="1" applyFill="1" applyBorder="1" applyAlignment="1">
      <alignment horizontal="center"/>
    </xf>
    <xf numFmtId="0" fontId="0" fillId="0" borderId="5" xfId="0" applyBorder="1" applyAlignment="1">
      <alignment horizontal="right"/>
    </xf>
    <xf numFmtId="0" fontId="39" fillId="0" borderId="0" xfId="0" applyFont="1"/>
    <xf numFmtId="0" fontId="40" fillId="0" borderId="0" xfId="2" applyFont="1" applyAlignment="1" applyProtection="1">
      <alignment horizontal="center" wrapText="1"/>
    </xf>
    <xf numFmtId="0" fontId="40" fillId="0" borderId="0" xfId="2" applyFont="1" applyAlignment="1" applyProtection="1">
      <alignment horizontal="center"/>
    </xf>
    <xf numFmtId="0" fontId="38" fillId="0" borderId="0" xfId="0" applyFont="1" applyAlignment="1">
      <alignment horizontal="center"/>
    </xf>
    <xf numFmtId="171" fontId="42" fillId="0" borderId="0" xfId="0" applyNumberFormat="1" applyFont="1" applyAlignment="1">
      <alignment horizontal="center"/>
    </xf>
    <xf numFmtId="0" fontId="42" fillId="0" borderId="0" xfId="0" applyFont="1"/>
    <xf numFmtId="0" fontId="1" fillId="0" borderId="3" xfId="4" applyFont="1" applyBorder="1"/>
    <xf numFmtId="0" fontId="4" fillId="0" borderId="0" xfId="2" applyAlignment="1" applyProtection="1">
      <alignment horizontal="center"/>
    </xf>
    <xf numFmtId="0" fontId="44" fillId="0" borderId="0" xfId="0" applyFont="1" applyAlignment="1">
      <alignment vertical="top"/>
    </xf>
    <xf numFmtId="0" fontId="43" fillId="0" borderId="0" xfId="0" applyFont="1" applyAlignment="1">
      <alignment horizontal="right"/>
    </xf>
    <xf numFmtId="0" fontId="44" fillId="0" borderId="0" xfId="0" applyFont="1"/>
    <xf numFmtId="0" fontId="17" fillId="0" borderId="0" xfId="0" applyFont="1" applyAlignment="1">
      <alignment vertical="top"/>
    </xf>
    <xf numFmtId="165" fontId="0" fillId="0" borderId="0" xfId="0" applyNumberFormat="1" applyAlignment="1">
      <alignment vertical="top"/>
    </xf>
    <xf numFmtId="166" fontId="16" fillId="5" borderId="2" xfId="3" applyNumberFormat="1" applyFont="1" applyFill="1" applyBorder="1" applyAlignment="1" applyProtection="1">
      <alignment horizontal="center"/>
      <protection locked="0"/>
    </xf>
    <xf numFmtId="0" fontId="18" fillId="0" borderId="0" xfId="3" applyFont="1"/>
    <xf numFmtId="0" fontId="19" fillId="0" borderId="0" xfId="0" applyFont="1"/>
    <xf numFmtId="0" fontId="19" fillId="0" borderId="0" xfId="3" applyFont="1"/>
    <xf numFmtId="0" fontId="17" fillId="0" borderId="0" xfId="3" applyFont="1"/>
    <xf numFmtId="0" fontId="16" fillId="7" borderId="2" xfId="3" applyFont="1" applyFill="1" applyBorder="1" applyAlignment="1">
      <alignment horizontal="left"/>
    </xf>
    <xf numFmtId="0" fontId="16" fillId="7" borderId="2" xfId="3" applyFont="1" applyFill="1" applyBorder="1"/>
    <xf numFmtId="0" fontId="16" fillId="7" borderId="2" xfId="3" applyFont="1" applyFill="1" applyBorder="1" applyAlignment="1">
      <alignment horizontal="center"/>
    </xf>
    <xf numFmtId="0" fontId="16" fillId="0" borderId="2" xfId="3" applyFont="1" applyBorder="1" applyAlignment="1">
      <alignment horizontal="left"/>
    </xf>
    <xf numFmtId="0" fontId="16" fillId="0" borderId="2" xfId="3" applyFont="1" applyBorder="1"/>
    <xf numFmtId="166" fontId="16" fillId="0" borderId="2" xfId="3" applyNumberFormat="1" applyFont="1" applyBorder="1" applyAlignment="1">
      <alignment horizontal="center"/>
    </xf>
    <xf numFmtId="0" fontId="16" fillId="0" borderId="0" xfId="3" applyFont="1" applyAlignment="1">
      <alignment horizontal="left"/>
    </xf>
    <xf numFmtId="0" fontId="16" fillId="0" borderId="0" xfId="3" applyFont="1"/>
    <xf numFmtId="166" fontId="16" fillId="0" borderId="0" xfId="3" applyNumberFormat="1" applyFont="1" applyAlignment="1">
      <alignment horizontal="center"/>
    </xf>
    <xf numFmtId="0" fontId="16" fillId="0" borderId="2" xfId="3" applyFont="1" applyBorder="1" applyAlignment="1">
      <alignment horizontal="center"/>
    </xf>
    <xf numFmtId="0" fontId="1" fillId="7" borderId="2" xfId="3" applyFont="1" applyFill="1" applyBorder="1" applyAlignment="1">
      <alignment horizontal="center" wrapText="1"/>
    </xf>
    <xf numFmtId="0" fontId="16" fillId="0" borderId="2" xfId="0" applyFont="1" applyBorder="1" applyAlignment="1">
      <alignment horizontal="center"/>
    </xf>
    <xf numFmtId="172" fontId="16" fillId="0" borderId="2" xfId="3" applyNumberFormat="1" applyFont="1" applyBorder="1" applyAlignment="1">
      <alignment horizontal="center"/>
    </xf>
    <xf numFmtId="172" fontId="16" fillId="0" borderId="0" xfId="3" applyNumberFormat="1" applyFont="1" applyAlignment="1">
      <alignment horizontal="center"/>
    </xf>
    <xf numFmtId="0" fontId="16" fillId="7" borderId="9" xfId="3" applyFont="1" applyFill="1" applyBorder="1" applyAlignment="1">
      <alignment horizontal="center"/>
    </xf>
    <xf numFmtId="170" fontId="16" fillId="0" borderId="2" xfId="0" applyNumberFormat="1" applyFont="1" applyBorder="1" applyAlignment="1">
      <alignment horizontal="center"/>
    </xf>
    <xf numFmtId="173" fontId="16" fillId="0" borderId="2" xfId="0" applyNumberFormat="1" applyFont="1" applyBorder="1" applyAlignment="1">
      <alignment horizontal="center"/>
    </xf>
    <xf numFmtId="0" fontId="0" fillId="0" borderId="2" xfId="4" applyFont="1" applyBorder="1" applyAlignment="1">
      <alignment horizontal="center"/>
    </xf>
    <xf numFmtId="0" fontId="1" fillId="0" borderId="2" xfId="4" applyFont="1" applyBorder="1" applyAlignment="1">
      <alignment horizontal="center"/>
    </xf>
    <xf numFmtId="0" fontId="1" fillId="0" borderId="2" xfId="4" applyFont="1" applyBorder="1" applyAlignment="1">
      <alignment horizontal="left"/>
    </xf>
    <xf numFmtId="1" fontId="1" fillId="0" borderId="2" xfId="4" applyNumberFormat="1" applyFont="1" applyBorder="1" applyAlignment="1">
      <alignment horizontal="center"/>
    </xf>
    <xf numFmtId="0" fontId="0" fillId="0" borderId="2" xfId="4" quotePrefix="1" applyFont="1" applyBorder="1" applyAlignment="1">
      <alignment horizontal="center"/>
    </xf>
    <xf numFmtId="0" fontId="47" fillId="0" borderId="0" xfId="0" applyFont="1"/>
    <xf numFmtId="0" fontId="6" fillId="0" borderId="1" xfId="0" applyFont="1" applyBorder="1" applyAlignment="1">
      <alignment horizontal="right"/>
    </xf>
    <xf numFmtId="165" fontId="6" fillId="0" borderId="1" xfId="0" applyNumberFormat="1" applyFont="1" applyBorder="1"/>
    <xf numFmtId="0" fontId="1" fillId="0" borderId="3" xfId="4" quotePrefix="1" applyFont="1" applyBorder="1" applyAlignment="1">
      <alignment horizontal="center" wrapText="1"/>
    </xf>
    <xf numFmtId="0" fontId="13" fillId="0" borderId="2" xfId="4" applyFont="1" applyBorder="1" applyAlignment="1">
      <alignment horizontal="center"/>
    </xf>
    <xf numFmtId="0" fontId="1" fillId="0" borderId="2" xfId="4" quotePrefix="1" applyFont="1" applyBorder="1" applyAlignment="1">
      <alignment horizontal="center"/>
    </xf>
    <xf numFmtId="0" fontId="1" fillId="0" borderId="3" xfId="4" quotePrefix="1" applyFont="1" applyBorder="1"/>
    <xf numFmtId="0" fontId="1" fillId="0" borderId="3" xfId="4" applyFont="1" applyBorder="1" applyAlignment="1">
      <alignment wrapText="1"/>
    </xf>
    <xf numFmtId="0" fontId="1" fillId="0" borderId="3" xfId="4" quotePrefix="1" applyFont="1" applyBorder="1" applyAlignment="1">
      <alignment wrapText="1"/>
    </xf>
    <xf numFmtId="0" fontId="1" fillId="0" borderId="2" xfId="4" applyFont="1" applyBorder="1" applyAlignment="1">
      <alignment horizontal="center" vertical="center"/>
    </xf>
    <xf numFmtId="0" fontId="1" fillId="0" borderId="3" xfId="4" applyFont="1" applyBorder="1" applyAlignment="1">
      <alignment horizontal="left"/>
    </xf>
    <xf numFmtId="0" fontId="20" fillId="0" borderId="11" xfId="4" applyFont="1" applyBorder="1" applyAlignment="1">
      <alignment horizontal="center"/>
    </xf>
    <xf numFmtId="0" fontId="39" fillId="7" borderId="2" xfId="3" applyFont="1" applyFill="1" applyBorder="1" applyAlignment="1">
      <alignment horizontal="center" wrapText="1" shrinkToFit="1"/>
    </xf>
    <xf numFmtId="0" fontId="16" fillId="0" borderId="0" xfId="0" applyFont="1" applyAlignment="1">
      <alignment horizontal="right"/>
    </xf>
    <xf numFmtId="0" fontId="16" fillId="0" borderId="10" xfId="0" applyFont="1" applyBorder="1"/>
    <xf numFmtId="166" fontId="16" fillId="0" borderId="10" xfId="0" applyNumberFormat="1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6" xfId="0" applyFont="1" applyBorder="1"/>
    <xf numFmtId="166" fontId="16" fillId="0" borderId="6" xfId="0" applyNumberFormat="1" applyFont="1" applyBorder="1" applyAlignment="1">
      <alignment horizontal="center"/>
    </xf>
    <xf numFmtId="0" fontId="16" fillId="7" borderId="2" xfId="3" applyFont="1" applyFill="1" applyBorder="1" applyAlignment="1">
      <alignment horizontal="center" wrapText="1"/>
    </xf>
    <xf numFmtId="0" fontId="16" fillId="0" borderId="2" xfId="0" applyFont="1" applyBorder="1"/>
    <xf numFmtId="0" fontId="16" fillId="0" borderId="6" xfId="3" applyFont="1" applyBorder="1"/>
    <xf numFmtId="166" fontId="16" fillId="0" borderId="2" xfId="0" applyNumberFormat="1" applyFont="1" applyBorder="1" applyAlignment="1">
      <alignment horizontal="center"/>
    </xf>
    <xf numFmtId="166" fontId="16" fillId="0" borderId="6" xfId="3" applyNumberFormat="1" applyFont="1" applyBorder="1" applyAlignment="1">
      <alignment horizontal="center"/>
    </xf>
    <xf numFmtId="0" fontId="13" fillId="0" borderId="0" xfId="0" quotePrefix="1" applyFont="1" applyAlignment="1">
      <alignment horizontal="left"/>
    </xf>
    <xf numFmtId="164" fontId="6" fillId="0" borderId="0" xfId="0" applyNumberFormat="1" applyFont="1"/>
    <xf numFmtId="164" fontId="6" fillId="4" borderId="1" xfId="0" quotePrefix="1" applyNumberFormat="1" applyFont="1" applyFill="1" applyBorder="1" applyAlignment="1">
      <alignment horizontal="left" vertical="top" wrapText="1"/>
    </xf>
    <xf numFmtId="165" fontId="51" fillId="9" borderId="2" xfId="0" applyNumberFormat="1" applyFont="1" applyFill="1" applyBorder="1" applyAlignment="1">
      <alignment horizontal="center"/>
    </xf>
    <xf numFmtId="0" fontId="0" fillId="10" borderId="2" xfId="0" applyFill="1" applyBorder="1" applyAlignment="1">
      <alignment horizontal="center"/>
    </xf>
    <xf numFmtId="0" fontId="13" fillId="10" borderId="2" xfId="0" applyFont="1" applyFill="1" applyBorder="1" applyAlignment="1">
      <alignment horizontal="center"/>
    </xf>
    <xf numFmtId="1" fontId="42" fillId="10" borderId="2" xfId="0" applyNumberFormat="1" applyFont="1" applyFill="1" applyBorder="1" applyAlignment="1">
      <alignment horizontal="center"/>
    </xf>
    <xf numFmtId="165" fontId="0" fillId="10" borderId="10" xfId="0" applyNumberFormat="1" applyFill="1" applyBorder="1"/>
    <xf numFmtId="0" fontId="52" fillId="0" borderId="5" xfId="0" applyFont="1" applyBorder="1" applyAlignment="1">
      <alignment shrinkToFit="1"/>
    </xf>
    <xf numFmtId="0" fontId="52" fillId="0" borderId="6" xfId="0" applyFont="1" applyBorder="1" applyAlignment="1">
      <alignment shrinkToFit="1"/>
    </xf>
    <xf numFmtId="14" fontId="17" fillId="12" borderId="2" xfId="0" applyNumberFormat="1" applyFont="1" applyFill="1" applyBorder="1" applyAlignment="1" applyProtection="1">
      <alignment horizontal="center"/>
      <protection locked="0"/>
    </xf>
    <xf numFmtId="0" fontId="0" fillId="12" borderId="2" xfId="0" applyFill="1" applyBorder="1" applyAlignment="1" applyProtection="1">
      <alignment horizontal="center"/>
      <protection locked="0"/>
    </xf>
    <xf numFmtId="0" fontId="50" fillId="12" borderId="2" xfId="0" applyFont="1" applyFill="1" applyBorder="1" applyAlignment="1" applyProtection="1">
      <alignment horizontal="center"/>
      <protection locked="0"/>
    </xf>
    <xf numFmtId="0" fontId="13" fillId="0" borderId="0" xfId="0" applyFont="1" applyAlignment="1">
      <alignment vertical="top"/>
    </xf>
    <xf numFmtId="0" fontId="54" fillId="0" borderId="0" xfId="0" applyFont="1" applyAlignment="1">
      <alignment horizontal="center"/>
    </xf>
    <xf numFmtId="0" fontId="54" fillId="0" borderId="0" xfId="0" applyFont="1"/>
    <xf numFmtId="0" fontId="55" fillId="0" borderId="0" xfId="0" applyFont="1"/>
    <xf numFmtId="0" fontId="54" fillId="0" borderId="0" xfId="0" applyFont="1" applyAlignment="1" applyProtection="1">
      <alignment horizontal="center"/>
      <protection locked="0"/>
    </xf>
    <xf numFmtId="0" fontId="54" fillId="8" borderId="0" xfId="0" applyFont="1" applyFill="1" applyAlignment="1">
      <alignment horizontal="center"/>
    </xf>
    <xf numFmtId="0" fontId="54" fillId="0" borderId="0" xfId="0" applyFont="1" applyAlignment="1">
      <alignment horizontal="center" vertical="top"/>
    </xf>
    <xf numFmtId="0" fontId="54" fillId="0" borderId="0" xfId="0" applyFont="1" applyAlignment="1">
      <alignment vertical="top"/>
    </xf>
    <xf numFmtId="0" fontId="13" fillId="0" borderId="2" xfId="0" applyFont="1" applyBorder="1" applyAlignment="1" applyProtection="1">
      <alignment horizontal="left" vertical="center" shrinkToFit="1"/>
      <protection locked="0"/>
    </xf>
    <xf numFmtId="0" fontId="13" fillId="6" borderId="2" xfId="0" applyFont="1" applyFill="1" applyBorder="1" applyAlignment="1" applyProtection="1">
      <alignment horizontal="left" vertical="center" shrinkToFit="1"/>
      <protection locked="0"/>
    </xf>
    <xf numFmtId="49" fontId="13" fillId="12" borderId="2" xfId="0" applyNumberFormat="1" applyFont="1" applyFill="1" applyBorder="1" applyAlignment="1" applyProtection="1">
      <alignment horizontal="center"/>
      <protection locked="0"/>
    </xf>
    <xf numFmtId="0" fontId="13" fillId="12" borderId="2" xfId="0" quotePrefix="1" applyFont="1" applyFill="1" applyBorder="1" applyAlignment="1" applyProtection="1">
      <alignment horizontal="center"/>
      <protection locked="0"/>
    </xf>
    <xf numFmtId="14" fontId="26" fillId="10" borderId="3" xfId="0" applyNumberFormat="1" applyFont="1" applyFill="1" applyBorder="1" applyAlignment="1">
      <alignment horizontal="center"/>
    </xf>
    <xf numFmtId="14" fontId="26" fillId="10" borderId="12" xfId="0" applyNumberFormat="1" applyFont="1" applyFill="1" applyBorder="1" applyAlignment="1">
      <alignment horizontal="center"/>
    </xf>
    <xf numFmtId="14" fontId="26" fillId="10" borderId="10" xfId="0" applyNumberFormat="1" applyFont="1" applyFill="1" applyBorder="1" applyAlignment="1">
      <alignment horizontal="center"/>
    </xf>
    <xf numFmtId="0" fontId="53" fillId="11" borderId="0" xfId="0" applyFont="1" applyFill="1"/>
    <xf numFmtId="0" fontId="14" fillId="4" borderId="8" xfId="0" applyFont="1" applyFill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0" fontId="14" fillId="4" borderId="4" xfId="0" applyFont="1" applyFill="1" applyBorder="1" applyAlignment="1">
      <alignment horizontal="left" vertical="top" wrapText="1"/>
    </xf>
    <xf numFmtId="0" fontId="14" fillId="4" borderId="0" xfId="0" applyFont="1" applyFill="1" applyAlignment="1">
      <alignment horizontal="left" vertical="top" wrapText="1"/>
    </xf>
    <xf numFmtId="0" fontId="17" fillId="12" borderId="11" xfId="0" applyFont="1" applyFill="1" applyBorder="1" applyAlignment="1" applyProtection="1">
      <alignment horizontal="left" vertical="top" wrapText="1"/>
      <protection locked="0"/>
    </xf>
    <xf numFmtId="0" fontId="0" fillId="12" borderId="13" xfId="0" applyFill="1" applyBorder="1" applyAlignment="1" applyProtection="1">
      <alignment horizontal="left" vertical="top"/>
      <protection locked="0"/>
    </xf>
    <xf numFmtId="0" fontId="0" fillId="12" borderId="14" xfId="0" applyFill="1" applyBorder="1" applyAlignment="1" applyProtection="1">
      <alignment horizontal="left" vertical="top"/>
      <protection locked="0"/>
    </xf>
    <xf numFmtId="0" fontId="0" fillId="12" borderId="4" xfId="0" applyFill="1" applyBorder="1" applyAlignment="1" applyProtection="1">
      <alignment horizontal="left" vertical="top"/>
      <protection locked="0"/>
    </xf>
    <xf numFmtId="0" fontId="0" fillId="12" borderId="0" xfId="0" applyFill="1" applyAlignment="1" applyProtection="1">
      <alignment horizontal="left" vertical="top"/>
      <protection locked="0"/>
    </xf>
    <xf numFmtId="0" fontId="0" fillId="12" borderId="5" xfId="0" applyFill="1" applyBorder="1" applyAlignment="1" applyProtection="1">
      <alignment horizontal="left" vertical="top"/>
      <protection locked="0"/>
    </xf>
    <xf numFmtId="0" fontId="0" fillId="12" borderId="8" xfId="0" applyFill="1" applyBorder="1" applyAlignment="1" applyProtection="1">
      <alignment horizontal="left" vertical="top"/>
      <protection locked="0"/>
    </xf>
    <xf numFmtId="0" fontId="0" fillId="12" borderId="1" xfId="0" applyFill="1" applyBorder="1" applyAlignment="1" applyProtection="1">
      <alignment horizontal="left" vertical="top"/>
      <protection locked="0"/>
    </xf>
    <xf numFmtId="0" fontId="0" fillId="12" borderId="6" xfId="0" applyFill="1" applyBorder="1" applyAlignment="1" applyProtection="1">
      <alignment horizontal="left" vertical="top"/>
      <protection locked="0"/>
    </xf>
    <xf numFmtId="0" fontId="0" fillId="2" borderId="0" xfId="0" applyFill="1"/>
    <xf numFmtId="14" fontId="6" fillId="4" borderId="0" xfId="0" quotePrefix="1" applyNumberFormat="1" applyFont="1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12" borderId="3" xfId="0" applyFill="1" applyBorder="1" applyProtection="1">
      <protection locked="0"/>
    </xf>
    <xf numFmtId="0" fontId="0" fillId="12" borderId="12" xfId="0" applyFill="1" applyBorder="1" applyProtection="1">
      <protection locked="0"/>
    </xf>
    <xf numFmtId="0" fontId="0" fillId="12" borderId="10" xfId="0" applyFill="1" applyBorder="1" applyProtection="1">
      <protection locked="0"/>
    </xf>
    <xf numFmtId="0" fontId="44" fillId="0" borderId="0" xfId="0" applyFont="1" applyAlignment="1">
      <alignment horizontal="center" vertical="top"/>
    </xf>
    <xf numFmtId="0" fontId="45" fillId="0" borderId="0" xfId="0" applyFont="1" applyAlignment="1">
      <alignment horizontal="center" vertical="top" wrapText="1" shrinkToFit="1"/>
    </xf>
    <xf numFmtId="0" fontId="14" fillId="4" borderId="15" xfId="0" applyFont="1" applyFill="1" applyBorder="1" applyAlignment="1">
      <alignment horizontal="left" vertical="top" wrapText="1"/>
    </xf>
    <xf numFmtId="0" fontId="0" fillId="10" borderId="0" xfId="0" applyFill="1" applyAlignment="1">
      <alignment horizontal="right"/>
    </xf>
    <xf numFmtId="0" fontId="0" fillId="10" borderId="0" xfId="0" applyFill="1" applyAlignment="1">
      <alignment horizontal="left"/>
    </xf>
    <xf numFmtId="14" fontId="17" fillId="12" borderId="3" xfId="0" applyNumberFormat="1" applyFont="1" applyFill="1" applyBorder="1" applyAlignment="1" applyProtection="1">
      <alignment horizontal="left"/>
      <protection locked="0"/>
    </xf>
    <xf numFmtId="14" fontId="17" fillId="12" borderId="12" xfId="0" applyNumberFormat="1" applyFont="1" applyFill="1" applyBorder="1" applyAlignment="1" applyProtection="1">
      <alignment horizontal="left"/>
      <protection locked="0"/>
    </xf>
    <xf numFmtId="14" fontId="17" fillId="12" borderId="10" xfId="0" applyNumberFormat="1" applyFont="1" applyFill="1" applyBorder="1" applyAlignment="1" applyProtection="1">
      <alignment horizontal="left"/>
      <protection locked="0"/>
    </xf>
    <xf numFmtId="0" fontId="45" fillId="0" borderId="0" xfId="0" applyFont="1" applyAlignment="1">
      <alignment horizontal="center" vertical="top" shrinkToFit="1"/>
    </xf>
    <xf numFmtId="0" fontId="25" fillId="9" borderId="11" xfId="0" applyFont="1" applyFill="1" applyBorder="1" applyAlignment="1">
      <alignment horizontal="left" vertical="top" wrapText="1"/>
    </xf>
    <xf numFmtId="0" fontId="18" fillId="9" borderId="13" xfId="0" quotePrefix="1" applyFont="1" applyFill="1" applyBorder="1" applyAlignment="1">
      <alignment horizontal="left" vertical="top" wrapText="1"/>
    </xf>
    <xf numFmtId="0" fontId="18" fillId="9" borderId="14" xfId="0" quotePrefix="1" applyFont="1" applyFill="1" applyBorder="1" applyAlignment="1">
      <alignment horizontal="left" vertical="top" wrapText="1"/>
    </xf>
    <xf numFmtId="0" fontId="0" fillId="0" borderId="4" xfId="0" applyBorder="1" applyAlignment="1">
      <alignment horizontal="center" shrinkToFit="1"/>
    </xf>
    <xf numFmtId="0" fontId="0" fillId="0" borderId="0" xfId="0" applyAlignment="1">
      <alignment horizontal="center" shrinkToFit="1"/>
    </xf>
    <xf numFmtId="0" fontId="0" fillId="0" borderId="5" xfId="0" applyBorder="1" applyAlignment="1">
      <alignment horizontal="center" shrinkToFit="1"/>
    </xf>
    <xf numFmtId="0" fontId="24" fillId="0" borderId="0" xfId="0" applyFont="1" applyAlignment="1">
      <alignment horizontal="right"/>
    </xf>
    <xf numFmtId="14" fontId="13" fillId="12" borderId="3" xfId="0" applyNumberFormat="1" applyFont="1" applyFill="1" applyBorder="1" applyAlignment="1" applyProtection="1">
      <alignment horizontal="left"/>
      <protection locked="0"/>
    </xf>
    <xf numFmtId="14" fontId="0" fillId="12" borderId="12" xfId="0" applyNumberFormat="1" applyFill="1" applyBorder="1" applyAlignment="1" applyProtection="1">
      <alignment horizontal="left"/>
      <protection locked="0"/>
    </xf>
    <xf numFmtId="14" fontId="0" fillId="12" borderId="10" xfId="0" applyNumberFormat="1" applyFill="1" applyBorder="1" applyAlignment="1" applyProtection="1">
      <alignment horizontal="left"/>
      <protection locked="0"/>
    </xf>
    <xf numFmtId="0" fontId="0" fillId="10" borderId="3" xfId="0" applyFill="1" applyBorder="1" applyAlignment="1">
      <alignment horizontal="left"/>
    </xf>
    <xf numFmtId="0" fontId="0" fillId="10" borderId="12" xfId="0" applyFill="1" applyBorder="1" applyAlignment="1">
      <alignment horizontal="left"/>
    </xf>
    <xf numFmtId="0" fontId="0" fillId="10" borderId="10" xfId="0" applyFill="1" applyBorder="1" applyAlignment="1">
      <alignment horizontal="left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0" fillId="0" borderId="0" xfId="0"/>
    <xf numFmtId="0" fontId="8" fillId="2" borderId="0" xfId="0" applyFont="1" applyFill="1" applyAlignment="1">
      <alignment horizontal="center"/>
    </xf>
    <xf numFmtId="0" fontId="18" fillId="0" borderId="0" xfId="3" applyFont="1" applyAlignment="1">
      <alignment horizontal="right"/>
    </xf>
    <xf numFmtId="0" fontId="13" fillId="7" borderId="3" xfId="3" applyFont="1" applyFill="1" applyBorder="1" applyAlignment="1">
      <alignment horizontal="left"/>
    </xf>
    <xf numFmtId="0" fontId="13" fillId="7" borderId="12" xfId="3" applyFont="1" applyFill="1" applyBorder="1" applyAlignment="1">
      <alignment horizontal="left"/>
    </xf>
    <xf numFmtId="0" fontId="13" fillId="7" borderId="10" xfId="3" applyFont="1" applyFill="1" applyBorder="1" applyAlignment="1">
      <alignment horizontal="left"/>
    </xf>
    <xf numFmtId="0" fontId="39" fillId="0" borderId="3" xfId="3" applyFont="1" applyBorder="1" applyAlignment="1">
      <alignment horizontal="center"/>
    </xf>
    <xf numFmtId="0" fontId="39" fillId="0" borderId="10" xfId="3" applyFont="1" applyBorder="1" applyAlignment="1">
      <alignment horizontal="center"/>
    </xf>
    <xf numFmtId="0" fontId="0" fillId="6" borderId="2" xfId="0" applyFill="1" applyBorder="1" applyAlignment="1" applyProtection="1">
      <alignment horizontal="left" vertical="center" shrinkToFit="1"/>
      <protection locked="0"/>
    </xf>
    <xf numFmtId="0" fontId="34" fillId="6" borderId="2" xfId="0" applyFont="1" applyFill="1" applyBorder="1" applyAlignment="1" applyProtection="1">
      <alignment horizontal="left" vertical="center" shrinkToFit="1"/>
      <protection locked="0"/>
    </xf>
    <xf numFmtId="0" fontId="34" fillId="0" borderId="2" xfId="0" applyFont="1" applyBorder="1" applyAlignment="1" applyProtection="1">
      <alignment horizontal="left" vertical="center" shrinkToFit="1"/>
      <protection locked="0"/>
    </xf>
    <xf numFmtId="0" fontId="9" fillId="2" borderId="0" xfId="0" quotePrefix="1" applyFont="1" applyFill="1" applyAlignment="1">
      <alignment horizontal="center" vertical="center"/>
    </xf>
    <xf numFmtId="0" fontId="0" fillId="0" borderId="2" xfId="0" applyBorder="1" applyAlignment="1" applyProtection="1">
      <alignment horizontal="left" vertical="center" shrinkToFit="1"/>
      <protection locked="0"/>
    </xf>
    <xf numFmtId="0" fontId="33" fillId="0" borderId="0" xfId="0" applyFont="1" applyAlignment="1">
      <alignment horizontal="left" wrapText="1"/>
    </xf>
    <xf numFmtId="0" fontId="33" fillId="0" borderId="0" xfId="0" applyFont="1"/>
    <xf numFmtId="0" fontId="8" fillId="2" borderId="7" xfId="0" applyFont="1" applyFill="1" applyBorder="1" applyAlignment="1">
      <alignment horizontal="center" vertical="top" wrapText="1"/>
    </xf>
    <xf numFmtId="0" fontId="8" fillId="2" borderId="9" xfId="0" applyFont="1" applyFill="1" applyBorder="1" applyAlignment="1">
      <alignment horizontal="center" vertical="top" wrapText="1"/>
    </xf>
    <xf numFmtId="0" fontId="13" fillId="0" borderId="2" xfId="0" applyFont="1" applyBorder="1" applyAlignment="1" applyProtection="1">
      <alignment horizontal="left" vertical="center" shrinkToFit="1"/>
      <protection locked="0"/>
    </xf>
    <xf numFmtId="0" fontId="8" fillId="2" borderId="11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13" fillId="6" borderId="2" xfId="0" applyFont="1" applyFill="1" applyBorder="1" applyAlignment="1" applyProtection="1">
      <alignment horizontal="left" vertical="center" shrinkToFit="1"/>
      <protection locked="0"/>
    </xf>
  </cellXfs>
  <cellStyles count="25">
    <cellStyle name="Besuchter Hyperlink" xfId="6" builtinId="9" hidden="1"/>
    <cellStyle name="Besuchter Hyperlink" xfId="7" builtinId="9" hidden="1"/>
    <cellStyle name="Besuchter Hyperlink" xfId="8" builtinId="9" hidden="1"/>
    <cellStyle name="Besuchter Hyperlink" xfId="9" builtinId="9" hidden="1"/>
    <cellStyle name="Besuchter Hyperlink" xfId="10" builtinId="9" hidden="1"/>
    <cellStyle name="Besuchter Hyperlink" xfId="11" builtinId="9" hidden="1"/>
    <cellStyle name="Besuchter Hyperlink" xfId="12" builtinId="9" hidden="1"/>
    <cellStyle name="Besuchter Hyperlink" xfId="13" builtinId="9" hidden="1"/>
    <cellStyle name="Besuchter Hyperlink" xfId="14" builtinId="9" hidden="1"/>
    <cellStyle name="Besuchter Hyperlink" xfId="15" builtinId="9" hidden="1"/>
    <cellStyle name="Besuchter Hyperlink" xfId="16" builtinId="9" hidden="1"/>
    <cellStyle name="Besuchter Hyperlink" xfId="17" builtinId="9" hidden="1"/>
    <cellStyle name="Besuchter Hyperlink" xfId="18" builtinId="9" hidden="1"/>
    <cellStyle name="Besuchter Hyperlink" xfId="19" builtinId="9" hidden="1"/>
    <cellStyle name="Besuchter Hyperlink" xfId="20" builtinId="9" hidden="1"/>
    <cellStyle name="Besuchter Hyperlink" xfId="21" builtinId="9" hidden="1"/>
    <cellStyle name="Besuchter Hyperlink" xfId="22" builtinId="9" hidden="1"/>
    <cellStyle name="Besuchter Hyperlink" xfId="23" builtinId="9" hidden="1"/>
    <cellStyle name="Besuchter Hyperlink" xfId="24" builtinId="9" hidden="1"/>
    <cellStyle name="Euro" xfId="1" xr:uid="{00000000-0005-0000-0000-000013000000}"/>
    <cellStyle name="Link" xfId="2" builtinId="8"/>
    <cellStyle name="Standard" xfId="0" builtinId="0"/>
    <cellStyle name="Standard 2" xfId="3" xr:uid="{00000000-0005-0000-0000-000016000000}"/>
    <cellStyle name="Standard 3" xfId="4" xr:uid="{00000000-0005-0000-0000-000017000000}"/>
    <cellStyle name="Standard_Grand Prix 24 Teilnehmer 4 Tische_2" xfId="5" xr:uid="{00000000-0005-0000-0000-000018000000}"/>
  </cellStyles>
  <dxfs count="8">
    <dxf>
      <fill>
        <patternFill>
          <bgColor rgb="FF00FA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D579"/>
      <color rgb="FFFCF305"/>
      <color rgb="FF00D1FB"/>
      <color rgb="FF00C332"/>
      <color rgb="FF015D0F"/>
      <color rgb="FF006411"/>
      <color rgb="FF00B535"/>
      <color rgb="FF00FDFC"/>
      <color rgb="FFFF9900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95" dropStyle="combo" dx="16" fmlaLink="$L$9" fmlaRange="Vereine!$B$6:$B$35" noThreeD="1" sel="18" val="0"/>
</file>

<file path=xl/ctrlProps/ctrlProp2.xml><?xml version="1.0" encoding="utf-8"?>
<formControlPr xmlns="http://schemas.microsoft.com/office/spreadsheetml/2009/9/main" objectType="Drop" dropLines="95" dropStyle="combo" dx="16" fmlaLink="$L$21" fmlaRange="Abgabentabelle!$B$12:$B$27" noThreeD="1" sel="10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1</xdr:row>
      <xdr:rowOff>76200</xdr:rowOff>
    </xdr:from>
    <xdr:to>
      <xdr:col>10</xdr:col>
      <xdr:colOff>0</xdr:colOff>
      <xdr:row>3</xdr:row>
      <xdr:rowOff>50800</xdr:rowOff>
    </xdr:to>
    <xdr:pic>
      <xdr:nvPicPr>
        <xdr:cNvPr id="1276" name="Picture 56" descr="ASL_Logo_allgemein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9"/>
        <a:stretch>
          <a:fillRect/>
        </a:stretch>
      </xdr:blipFill>
      <xdr:spPr bwMode="auto">
        <a:xfrm>
          <a:off x="6184900" y="228600"/>
          <a:ext cx="23241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25400</xdr:rowOff>
        </xdr:from>
        <xdr:to>
          <xdr:col>6</xdr:col>
          <xdr:colOff>215900</xdr:colOff>
          <xdr:row>9</xdr:row>
          <xdr:rowOff>12700</xdr:rowOff>
        </xdr:to>
        <xdr:sp macro="" textlink="">
          <xdr:nvSpPr>
            <xdr:cNvPr id="1104" name="Drop Down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25400</xdr:rowOff>
        </xdr:from>
        <xdr:to>
          <xdr:col>6</xdr:col>
          <xdr:colOff>215900</xdr:colOff>
          <xdr:row>21</xdr:row>
          <xdr:rowOff>12700</xdr:rowOff>
        </xdr:to>
        <xdr:sp macro="" textlink="">
          <xdr:nvSpPr>
            <xdr:cNvPr id="1113" name="Drop Down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127000</xdr:colOff>
      <xdr:row>68</xdr:row>
      <xdr:rowOff>8038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11500" cy="112348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12700</xdr:rowOff>
    </xdr:from>
    <xdr:to>
      <xdr:col>1</xdr:col>
      <xdr:colOff>440267</xdr:colOff>
      <xdr:row>3</xdr:row>
      <xdr:rowOff>139700</xdr:rowOff>
    </xdr:to>
    <xdr:pic>
      <xdr:nvPicPr>
        <xdr:cNvPr id="7351" name="Picture 116">
          <a:extLst>
            <a:ext uri="{FF2B5EF4-FFF2-40B4-BE49-F238E27FC236}">
              <a16:creationId xmlns:a16="http://schemas.microsoft.com/office/drawing/2014/main" id="{00000000-0008-0000-0300-0000B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700"/>
          <a:ext cx="630767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20</xdr:row>
      <xdr:rowOff>88900</xdr:rowOff>
    </xdr:from>
    <xdr:to>
      <xdr:col>8</xdr:col>
      <xdr:colOff>63500</xdr:colOff>
      <xdr:row>20</xdr:row>
      <xdr:rowOff>266700</xdr:rowOff>
    </xdr:to>
    <xdr:sp macro="" textlink="">
      <xdr:nvSpPr>
        <xdr:cNvPr id="8285" name="Text Box 1">
          <a:extLst>
            <a:ext uri="{FF2B5EF4-FFF2-40B4-BE49-F238E27FC236}">
              <a16:creationId xmlns:a16="http://schemas.microsoft.com/office/drawing/2014/main" id="{00000000-0008-0000-0500-00005D200000}"/>
            </a:ext>
          </a:extLst>
        </xdr:cNvPr>
        <xdr:cNvSpPr txBox="1">
          <a:spLocks noChangeArrowheads="1"/>
        </xdr:cNvSpPr>
      </xdr:nvSpPr>
      <xdr:spPr bwMode="auto">
        <a:xfrm>
          <a:off x="10261600" y="5054600"/>
          <a:ext cx="635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de-DE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20</xdr:row>
      <xdr:rowOff>88900</xdr:rowOff>
    </xdr:from>
    <xdr:to>
      <xdr:col>8</xdr:col>
      <xdr:colOff>63500</xdr:colOff>
      <xdr:row>20</xdr:row>
      <xdr:rowOff>266700</xdr:rowOff>
    </xdr:to>
    <xdr:sp macro="" textlink="">
      <xdr:nvSpPr>
        <xdr:cNvPr id="9354" name="Text Box 1">
          <a:extLst>
            <a:ext uri="{FF2B5EF4-FFF2-40B4-BE49-F238E27FC236}">
              <a16:creationId xmlns:a16="http://schemas.microsoft.com/office/drawing/2014/main" id="{00000000-0008-0000-0600-00008A240000}"/>
            </a:ext>
          </a:extLst>
        </xdr:cNvPr>
        <xdr:cNvSpPr txBox="1">
          <a:spLocks noChangeArrowheads="1"/>
        </xdr:cNvSpPr>
      </xdr:nvSpPr>
      <xdr:spPr bwMode="auto">
        <a:xfrm>
          <a:off x="10261600" y="5054600"/>
          <a:ext cx="635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de-DE"/>
        </a:p>
      </xdr:txBody>
    </xdr:sp>
    <xdr:clientData/>
  </xdr:twoCellAnchor>
  <xdr:twoCellAnchor editAs="oneCell">
    <xdr:from>
      <xdr:col>8</xdr:col>
      <xdr:colOff>0</xdr:colOff>
      <xdr:row>36</xdr:row>
      <xdr:rowOff>88900</xdr:rowOff>
    </xdr:from>
    <xdr:to>
      <xdr:col>8</xdr:col>
      <xdr:colOff>63500</xdr:colOff>
      <xdr:row>36</xdr:row>
      <xdr:rowOff>266700</xdr:rowOff>
    </xdr:to>
    <xdr:sp macro="" textlink="">
      <xdr:nvSpPr>
        <xdr:cNvPr id="9355" name="Text Box 1">
          <a:extLst>
            <a:ext uri="{FF2B5EF4-FFF2-40B4-BE49-F238E27FC236}">
              <a16:creationId xmlns:a16="http://schemas.microsoft.com/office/drawing/2014/main" id="{00000000-0008-0000-0600-00008B240000}"/>
            </a:ext>
          </a:extLst>
        </xdr:cNvPr>
        <xdr:cNvSpPr txBox="1">
          <a:spLocks noChangeArrowheads="1"/>
        </xdr:cNvSpPr>
      </xdr:nvSpPr>
      <xdr:spPr bwMode="auto">
        <a:xfrm>
          <a:off x="10261600" y="9931400"/>
          <a:ext cx="635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de-DE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ustriansnooker.at/___SNOOKER/Saisonen/Saison%202009-2010/___Turnierraster/2009_2010%20Turnierraster%20V1.8%20-%20Qualifi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urnierdaten"/>
      <sheetName val="Vereine"/>
      <sheetName val="Sessionübersicht"/>
      <sheetName val="Gruppensieger"/>
      <sheetName val="Übersicht"/>
      <sheetName val="Setzliste"/>
      <sheetName val="Turnierraster 04-05"/>
      <sheetName val="Turnierraster 06-08"/>
      <sheetName val="Turnierraster 09-11"/>
      <sheetName val="Turnierraster 12"/>
      <sheetName val="Turnierraster 13-16"/>
      <sheetName val="Turnierraster 17-20"/>
      <sheetName val="Turnierraster 21-24"/>
      <sheetName val="Turnierraster 25-28"/>
      <sheetName val="Turnierraster 29-32"/>
      <sheetName val="Turnierraster 33-36"/>
      <sheetName val="Turnierraster 37+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comments" Target="../comments1.xml"/><Relationship Id="rId4" Type="http://schemas.openxmlformats.org/officeDocument/2006/relationships/ctrlProp" Target="../ctrlProps/ctrlProp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mailto:presse@austriansnooker.at" TargetMode="External"/><Relationship Id="rId1" Type="http://schemas.openxmlformats.org/officeDocument/2006/relationships/hyperlink" Target="mailto:sportdirektion@snooker.co.at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rgb="FF00B050"/>
    <pageSetUpPr fitToPage="1"/>
  </sheetPr>
  <dimension ref="A1:U100"/>
  <sheetViews>
    <sheetView showGridLines="0" tabSelected="1" showOutlineSymbols="0" zoomScale="98" zoomScaleNormal="98" workbookViewId="0">
      <selection activeCell="L9" sqref="L9"/>
    </sheetView>
  </sheetViews>
  <sheetFormatPr baseColWidth="10" defaultColWidth="11.5" defaultRowHeight="13" x14ac:dyDescent="0.15"/>
  <cols>
    <col min="1" max="1" width="14.1640625" customWidth="1"/>
    <col min="2" max="2" width="5.6640625" bestFit="1" customWidth="1"/>
    <col min="3" max="5" width="12.6640625" customWidth="1"/>
    <col min="6" max="6" width="5.6640625" customWidth="1"/>
    <col min="7" max="7" width="12.6640625" customWidth="1"/>
    <col min="8" max="8" width="5.6640625" customWidth="1"/>
    <col min="9" max="9" width="12.6640625" customWidth="1"/>
    <col min="10" max="10" width="18.5" customWidth="1"/>
    <col min="11" max="11" width="4.6640625" style="30" customWidth="1"/>
    <col min="12" max="12" width="10.6640625" style="165" customWidth="1"/>
    <col min="13" max="20" width="11.5" style="166" customWidth="1"/>
    <col min="21" max="21" width="11.5" style="62"/>
  </cols>
  <sheetData>
    <row r="1" spans="1:15" x14ac:dyDescent="0.15">
      <c r="I1" s="214" t="s">
        <v>268</v>
      </c>
      <c r="J1" s="214"/>
      <c r="N1" s="167"/>
      <c r="O1" s="167"/>
    </row>
    <row r="2" spans="1:15" x14ac:dyDescent="0.15">
      <c r="I2" s="2"/>
      <c r="J2" s="32"/>
      <c r="N2" s="167"/>
      <c r="O2" s="167"/>
    </row>
    <row r="3" spans="1:15" ht="66" customHeight="1" x14ac:dyDescent="0.15">
      <c r="A3" s="221" t="s">
        <v>137</v>
      </c>
      <c r="B3" s="221"/>
      <c r="C3" s="221"/>
      <c r="D3" s="221"/>
      <c r="E3" s="221"/>
      <c r="F3" s="221"/>
      <c r="G3" s="221"/>
      <c r="H3" s="221"/>
    </row>
    <row r="4" spans="1:15" ht="13.5" customHeight="1" x14ac:dyDescent="0.15">
      <c r="D4" s="1"/>
      <c r="E4" s="1"/>
      <c r="F4" s="1"/>
      <c r="G4" s="1"/>
      <c r="K4"/>
    </row>
    <row r="5" spans="1:15" ht="30" x14ac:dyDescent="0.3">
      <c r="A5" s="222" t="s">
        <v>234</v>
      </c>
      <c r="B5" s="222"/>
      <c r="C5" s="222"/>
      <c r="D5" s="222"/>
      <c r="F5" s="48" t="s">
        <v>126</v>
      </c>
      <c r="G5" s="176" t="str">
        <f>"TM_2023_"&amp;J23&amp;"_"&amp;B23&amp;L5&amp;"_"&amp;J13</f>
        <v>TM_2023__CQ_ÖSBV</v>
      </c>
      <c r="H5" s="177"/>
      <c r="I5" s="177"/>
      <c r="J5" s="178"/>
      <c r="L5" s="166" t="str">
        <f>IF(OR(B23="DOP",B23="DAM",B23="U18",B23="U21",B23="ABL"),LEFT(J11,1),"")</f>
        <v/>
      </c>
    </row>
    <row r="7" spans="1:15" x14ac:dyDescent="0.15">
      <c r="A7" s="179" t="s">
        <v>121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5" ht="3.75" customHeight="1" x14ac:dyDescent="0.15"/>
    <row r="9" spans="1:15" x14ac:dyDescent="0.15">
      <c r="A9" s="48" t="s">
        <v>152</v>
      </c>
      <c r="B9" s="30"/>
      <c r="C9" s="30"/>
      <c r="D9" s="30"/>
      <c r="E9" s="30"/>
      <c r="F9" s="30"/>
      <c r="G9" s="30"/>
      <c r="H9" s="30"/>
      <c r="I9" s="30"/>
      <c r="J9" s="30"/>
      <c r="L9" s="168">
        <v>18</v>
      </c>
    </row>
    <row r="10" spans="1:15" ht="3.75" customHeight="1" x14ac:dyDescent="0.15">
      <c r="A10" s="20"/>
    </row>
    <row r="11" spans="1:15" ht="12.75" customHeight="1" x14ac:dyDescent="0.15">
      <c r="A11" s="48" t="s">
        <v>79</v>
      </c>
      <c r="B11" s="218" t="str">
        <f>VLOOKUP($L$9,Vereine!$A$5:$I$42,5)</f>
        <v>Österreichischer Snooker- und Billiardsverband</v>
      </c>
      <c r="C11" s="219"/>
      <c r="D11" s="219"/>
      <c r="E11" s="219"/>
      <c r="F11" s="220"/>
      <c r="I11" s="48" t="s">
        <v>80</v>
      </c>
      <c r="J11" s="155" t="str">
        <f>VLOOKUP($L$9,Vereine!$A$5:$I$42,3)</f>
        <v>-</v>
      </c>
    </row>
    <row r="12" spans="1:15" ht="3.75" customHeight="1" x14ac:dyDescent="0.15">
      <c r="A12" s="20"/>
    </row>
    <row r="13" spans="1:15" x14ac:dyDescent="0.15">
      <c r="A13" s="48" t="s">
        <v>154</v>
      </c>
      <c r="B13" s="218" t="str">
        <f>VLOOKUP($L$9,Vereine!$A$5:$I$42,6)</f>
        <v>---</v>
      </c>
      <c r="C13" s="219"/>
      <c r="D13" s="219"/>
      <c r="E13" s="219"/>
      <c r="F13" s="220"/>
      <c r="I13" s="48" t="s">
        <v>112</v>
      </c>
      <c r="J13" s="155" t="str">
        <f>VLOOKUP($L$9,Vereine!$A$5:$I$42,2)</f>
        <v>ÖSBV</v>
      </c>
    </row>
    <row r="14" spans="1:15" ht="3.75" customHeight="1" x14ac:dyDescent="0.15">
      <c r="A14" s="20"/>
    </row>
    <row r="15" spans="1:15" x14ac:dyDescent="0.15">
      <c r="A15" s="48" t="s">
        <v>232</v>
      </c>
      <c r="B15" s="218" t="str">
        <f>VLOOKUP($L$9,Vereine!$A$5:$I$42,8)</f>
        <v>Patrick Stegmeier</v>
      </c>
      <c r="C15" s="219"/>
      <c r="D15" s="219"/>
      <c r="E15" s="219"/>
      <c r="F15" s="220"/>
      <c r="H15" s="30"/>
      <c r="I15" s="48" t="s">
        <v>125</v>
      </c>
      <c r="J15" s="155"/>
    </row>
    <row r="16" spans="1:15" ht="3.75" customHeight="1" x14ac:dyDescent="0.15">
      <c r="A16" s="20"/>
    </row>
    <row r="17" spans="1:13" ht="12.75" customHeight="1" x14ac:dyDescent="0.15"/>
    <row r="18" spans="1:13" ht="3.75" customHeight="1" x14ac:dyDescent="0.15"/>
    <row r="19" spans="1:13" x14ac:dyDescent="0.15">
      <c r="A19" s="179" t="s">
        <v>121</v>
      </c>
      <c r="B19" s="179"/>
      <c r="C19" s="179"/>
      <c r="D19" s="179"/>
      <c r="E19" s="179"/>
      <c r="F19" s="179"/>
      <c r="G19" s="179"/>
      <c r="H19" s="179"/>
      <c r="I19" s="179"/>
      <c r="J19" s="179"/>
    </row>
    <row r="20" spans="1:13" ht="3.75" customHeight="1" x14ac:dyDescent="0.15">
      <c r="A20" s="30"/>
      <c r="B20" s="30"/>
      <c r="C20" s="30"/>
      <c r="D20" s="30"/>
      <c r="E20" s="30"/>
      <c r="F20" s="30"/>
      <c r="G20" s="30"/>
      <c r="H20" s="30"/>
      <c r="I20" s="30"/>
      <c r="J20" s="30"/>
    </row>
    <row r="21" spans="1:13" x14ac:dyDescent="0.15">
      <c r="A21" s="48" t="s">
        <v>145</v>
      </c>
      <c r="H21" s="30"/>
      <c r="I21" s="48" t="s">
        <v>6</v>
      </c>
      <c r="J21" s="161"/>
      <c r="L21" s="168">
        <v>10</v>
      </c>
      <c r="M21" s="169">
        <f>IF(L21=8,"H",IF(L21=9,"P",0))</f>
        <v>0</v>
      </c>
    </row>
    <row r="22" spans="1:13" ht="3.75" customHeight="1" x14ac:dyDescent="0.15">
      <c r="A22" s="20"/>
      <c r="H22" s="30"/>
      <c r="I22" s="20"/>
      <c r="J22" s="20"/>
    </row>
    <row r="23" spans="1:13" x14ac:dyDescent="0.15">
      <c r="A23" s="48" t="s">
        <v>85</v>
      </c>
      <c r="B23" s="218" t="str">
        <f>VLOOKUP($L$21,Abgabentabelle!$A$11:$H$29,8)</f>
        <v>CQ</v>
      </c>
      <c r="C23" s="219"/>
      <c r="D23" s="219"/>
      <c r="E23" s="219"/>
      <c r="F23" s="220"/>
      <c r="H23" s="30"/>
      <c r="I23" s="48" t="s">
        <v>140</v>
      </c>
      <c r="J23" s="174"/>
    </row>
    <row r="24" spans="1:13" ht="3.75" customHeight="1" x14ac:dyDescent="0.15">
      <c r="A24" s="20"/>
      <c r="H24" s="30"/>
      <c r="I24" s="20"/>
      <c r="J24" s="20"/>
    </row>
    <row r="25" spans="1:13" x14ac:dyDescent="0.15">
      <c r="A25" s="48" t="s">
        <v>233</v>
      </c>
      <c r="B25" s="215"/>
      <c r="C25" s="216"/>
      <c r="D25" s="216"/>
      <c r="E25" s="216"/>
      <c r="F25" s="217"/>
      <c r="H25" s="30"/>
      <c r="I25" s="48" t="s">
        <v>120</v>
      </c>
      <c r="J25" s="175"/>
    </row>
    <row r="26" spans="1:13" ht="3.75" customHeight="1" x14ac:dyDescent="0.15">
      <c r="A26" s="20"/>
      <c r="H26" s="30"/>
      <c r="I26" s="20"/>
      <c r="J26" s="20"/>
    </row>
    <row r="27" spans="1:13" x14ac:dyDescent="0.15">
      <c r="A27" s="179" t="s">
        <v>235</v>
      </c>
      <c r="B27" s="179"/>
      <c r="C27" s="179"/>
      <c r="D27" s="179"/>
      <c r="E27" s="179"/>
      <c r="F27" s="179"/>
      <c r="G27" s="179"/>
      <c r="H27" s="179"/>
      <c r="I27" s="179"/>
      <c r="J27" s="179"/>
    </row>
    <row r="28" spans="1:13" ht="3.75" customHeight="1" x14ac:dyDescent="0.15">
      <c r="A28" s="30"/>
      <c r="B28" s="30"/>
      <c r="C28" s="30"/>
      <c r="D28" s="30"/>
      <c r="E28" s="30"/>
      <c r="F28" s="30"/>
      <c r="G28" s="30"/>
      <c r="H28" s="30"/>
      <c r="I28" s="30"/>
      <c r="J28" s="30"/>
    </row>
    <row r="29" spans="1:13" ht="12.75" customHeight="1" x14ac:dyDescent="0.15">
      <c r="A29" s="48" t="s">
        <v>0</v>
      </c>
      <c r="B29" s="204"/>
      <c r="C29" s="205"/>
      <c r="D29" s="206"/>
      <c r="F29" s="48" t="s">
        <v>0</v>
      </c>
      <c r="G29" s="204"/>
      <c r="H29" s="205"/>
      <c r="I29" s="206"/>
      <c r="J29" s="20"/>
    </row>
    <row r="30" spans="1:13" ht="3.75" customHeight="1" x14ac:dyDescent="0.15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</row>
    <row r="31" spans="1:13" ht="12.75" customHeight="1" x14ac:dyDescent="0.15">
      <c r="A31" s="48" t="s">
        <v>0</v>
      </c>
      <c r="B31" s="204"/>
      <c r="C31" s="205"/>
      <c r="D31" s="206"/>
      <c r="F31" s="48" t="s">
        <v>0</v>
      </c>
      <c r="G31" s="204"/>
      <c r="H31" s="205"/>
      <c r="I31" s="206"/>
      <c r="J31" s="20"/>
    </row>
    <row r="32" spans="1:13" ht="3.75" customHeight="1" x14ac:dyDescent="0.15">
      <c r="A32" s="48"/>
      <c r="B32" s="48"/>
      <c r="C32" s="48"/>
      <c r="D32" s="48"/>
      <c r="F32" s="48"/>
      <c r="G32" s="48"/>
      <c r="H32" s="48"/>
      <c r="I32" s="48"/>
      <c r="J32" s="20"/>
    </row>
    <row r="33" spans="1:10" ht="12.75" customHeight="1" x14ac:dyDescent="0.15">
      <c r="A33" s="48" t="s">
        <v>0</v>
      </c>
      <c r="B33" s="204"/>
      <c r="C33" s="205"/>
      <c r="D33" s="206"/>
      <c r="F33" s="48" t="s">
        <v>0</v>
      </c>
      <c r="G33" s="204"/>
      <c r="H33" s="205"/>
      <c r="I33" s="206"/>
      <c r="J33" s="20"/>
    </row>
    <row r="34" spans="1:10" ht="3.75" customHeight="1" x14ac:dyDescent="0.15">
      <c r="A34" s="20"/>
      <c r="G34" s="14"/>
      <c r="H34" s="30"/>
      <c r="I34" s="20"/>
      <c r="J34" s="20"/>
    </row>
    <row r="35" spans="1:10" ht="12.75" customHeight="1" x14ac:dyDescent="0.15">
      <c r="A35" s="48" t="s">
        <v>0</v>
      </c>
      <c r="B35" s="204"/>
      <c r="C35" s="205"/>
      <c r="D35" s="206"/>
      <c r="F35" s="48" t="s">
        <v>0</v>
      </c>
      <c r="G35" s="204"/>
      <c r="H35" s="205"/>
      <c r="I35" s="206"/>
      <c r="J35" s="20"/>
    </row>
    <row r="36" spans="1:10" ht="3.75" customHeight="1" x14ac:dyDescent="0.15">
      <c r="A36" s="20"/>
      <c r="H36" s="30"/>
      <c r="I36" s="20"/>
    </row>
    <row r="37" spans="1:10" x14ac:dyDescent="0.15">
      <c r="A37" s="179" t="s">
        <v>141</v>
      </c>
      <c r="B37" s="179"/>
      <c r="C37" s="179"/>
      <c r="D37" s="179"/>
      <c r="E37" s="179"/>
      <c r="F37" s="179"/>
      <c r="G37" s="179"/>
      <c r="H37" s="179"/>
      <c r="I37" s="179"/>
      <c r="J37" s="179"/>
    </row>
    <row r="38" spans="1:10" ht="3.75" customHeight="1" x14ac:dyDescent="0.15"/>
    <row r="39" spans="1:10" x14ac:dyDescent="0.15">
      <c r="A39" s="184"/>
      <c r="B39" s="185"/>
      <c r="C39" s="185"/>
      <c r="D39" s="185"/>
      <c r="E39" s="185"/>
      <c r="F39" s="185"/>
      <c r="G39" s="185"/>
      <c r="H39" s="185"/>
      <c r="I39" s="185"/>
      <c r="J39" s="186"/>
    </row>
    <row r="40" spans="1:10" x14ac:dyDescent="0.15">
      <c r="A40" s="187"/>
      <c r="B40" s="188"/>
      <c r="C40" s="188"/>
      <c r="D40" s="188"/>
      <c r="E40" s="188"/>
      <c r="F40" s="188"/>
      <c r="G40" s="188"/>
      <c r="H40" s="188"/>
      <c r="I40" s="188"/>
      <c r="J40" s="189"/>
    </row>
    <row r="41" spans="1:10" x14ac:dyDescent="0.15">
      <c r="A41" s="187"/>
      <c r="B41" s="188"/>
      <c r="C41" s="188"/>
      <c r="D41" s="188"/>
      <c r="E41" s="188"/>
      <c r="F41" s="188"/>
      <c r="G41" s="188"/>
      <c r="H41" s="188"/>
      <c r="I41" s="188"/>
      <c r="J41" s="189"/>
    </row>
    <row r="42" spans="1:10" x14ac:dyDescent="0.15">
      <c r="A42" s="187"/>
      <c r="B42" s="188"/>
      <c r="C42" s="188"/>
      <c r="D42" s="188"/>
      <c r="E42" s="188"/>
      <c r="F42" s="188"/>
      <c r="G42" s="188"/>
      <c r="H42" s="188"/>
      <c r="I42" s="188"/>
      <c r="J42" s="189"/>
    </row>
    <row r="43" spans="1:10" x14ac:dyDescent="0.15">
      <c r="A43" s="187"/>
      <c r="B43" s="188"/>
      <c r="C43" s="188"/>
      <c r="D43" s="188"/>
      <c r="E43" s="188"/>
      <c r="F43" s="188"/>
      <c r="G43" s="188"/>
      <c r="H43" s="188"/>
      <c r="I43" s="188"/>
      <c r="J43" s="189"/>
    </row>
    <row r="44" spans="1:10" x14ac:dyDescent="0.15">
      <c r="A44" s="190"/>
      <c r="B44" s="191"/>
      <c r="C44" s="191"/>
      <c r="D44" s="191"/>
      <c r="E44" s="191"/>
      <c r="F44" s="191"/>
      <c r="G44" s="191"/>
      <c r="H44" s="191"/>
      <c r="I44" s="191"/>
      <c r="J44" s="192"/>
    </row>
    <row r="45" spans="1:10" ht="3.75" customHeight="1" x14ac:dyDescent="0.15"/>
    <row r="46" spans="1:10" x14ac:dyDescent="0.15">
      <c r="A46" s="179" t="s">
        <v>142</v>
      </c>
      <c r="B46" s="179"/>
      <c r="C46" s="179"/>
      <c r="D46" s="179"/>
      <c r="E46" s="179"/>
      <c r="F46" s="179"/>
      <c r="G46" s="179"/>
      <c r="H46" s="179"/>
      <c r="I46" s="179"/>
      <c r="J46" s="179"/>
    </row>
    <row r="47" spans="1:10" ht="3.75" customHeight="1" x14ac:dyDescent="0.15"/>
    <row r="48" spans="1:10" x14ac:dyDescent="0.15">
      <c r="A48" s="3" t="s">
        <v>7</v>
      </c>
      <c r="C48" s="97" t="str">
        <f>IF(B23="CQ","* Teilnehmer:innen gesamt = Anzahl der zum Turnier angetretenen Spieler:innen",IF(B23="DOP","* Teilnehmer:innen gesamt = Anzahl der Doppelpaarungen im Raster!","* Teilnehmer:innen gesamt = Anzahl der Spieler:innen im Raster!"))</f>
        <v>* Teilnehmer:innen gesamt = Anzahl der zum Turnier angetretenen Spieler:innen</v>
      </c>
    </row>
    <row r="49" spans="1:13" x14ac:dyDescent="0.15">
      <c r="A49" s="4" t="s">
        <v>9</v>
      </c>
      <c r="B49" s="4"/>
      <c r="C49" s="4"/>
      <c r="D49" s="4"/>
      <c r="E49" s="5" t="s">
        <v>10</v>
      </c>
      <c r="F49" s="50" t="s">
        <v>11</v>
      </c>
      <c r="G49" s="4"/>
      <c r="H49" s="5"/>
      <c r="I49" s="5"/>
      <c r="J49" s="6" t="s">
        <v>136</v>
      </c>
    </row>
    <row r="50" spans="1:13" ht="3.75" customHeight="1" x14ac:dyDescent="0.15">
      <c r="A50" s="4"/>
      <c r="B50" s="4"/>
      <c r="C50" s="4"/>
      <c r="D50" s="4"/>
      <c r="E50" s="5"/>
      <c r="F50" s="4"/>
      <c r="G50" s="4"/>
      <c r="H50" s="5"/>
      <c r="I50" s="5"/>
      <c r="J50" s="6"/>
    </row>
    <row r="51" spans="1:13" x14ac:dyDescent="0.15">
      <c r="A51" t="s">
        <v>231</v>
      </c>
      <c r="B51" s="33" t="s">
        <v>130</v>
      </c>
      <c r="D51" s="96" t="s">
        <v>13</v>
      </c>
      <c r="E51" s="162"/>
      <c r="F51" s="155">
        <f>VLOOKUP($L$21,Abgabentabelle!$A$11:$H$29,7)</f>
        <v>12</v>
      </c>
      <c r="G51" s="30" t="s">
        <v>123</v>
      </c>
      <c r="H51" s="5"/>
      <c r="I51" s="8"/>
      <c r="J51" s="9">
        <f>E51*F51</f>
        <v>0</v>
      </c>
      <c r="M51" s="62"/>
    </row>
    <row r="52" spans="1:13" ht="3.75" customHeight="1" x14ac:dyDescent="0.15">
      <c r="B52" s="33"/>
      <c r="E52" s="7"/>
      <c r="F52" s="34"/>
      <c r="G52" s="34"/>
      <c r="I52" s="8"/>
      <c r="J52" s="9"/>
    </row>
    <row r="53" spans="1:13" x14ac:dyDescent="0.15">
      <c r="B53" s="62" t="s">
        <v>250</v>
      </c>
      <c r="E53" s="162"/>
      <c r="F53" s="157">
        <f>IF(B23="DOP",F51/4,F51/2)</f>
        <v>6</v>
      </c>
      <c r="G53" s="30" t="s">
        <v>123</v>
      </c>
      <c r="H53" s="91">
        <f>VLOOKUP($L$21,Abgabentabelle!$A$11:$I$29,9)</f>
        <v>50</v>
      </c>
      <c r="I53" s="92" t="str">
        <f>Abgabentabelle!G11</f>
        <v>Nenngeld</v>
      </c>
      <c r="J53" s="49">
        <f>E53*F53</f>
        <v>0</v>
      </c>
    </row>
    <row r="54" spans="1:13" ht="3.75" customHeight="1" x14ac:dyDescent="0.15">
      <c r="B54" s="33"/>
      <c r="E54" s="7"/>
      <c r="F54" s="34"/>
      <c r="G54" s="34"/>
      <c r="I54" s="8"/>
      <c r="J54" s="9"/>
    </row>
    <row r="55" spans="1:13" x14ac:dyDescent="0.15">
      <c r="B55" s="62" t="s">
        <v>129</v>
      </c>
      <c r="E55" s="163"/>
      <c r="F55" s="157">
        <f>IF(B23="CQ",F51*0,F51)</f>
        <v>0</v>
      </c>
      <c r="G55" s="30" t="s">
        <v>123</v>
      </c>
      <c r="H55" s="91"/>
      <c r="I55" s="92" t="str">
        <f>Abgabentabelle!G11</f>
        <v>Nenngeld</v>
      </c>
      <c r="J55" s="49">
        <f>E55*F55</f>
        <v>0</v>
      </c>
    </row>
    <row r="56" spans="1:13" ht="3.75" customHeight="1" x14ac:dyDescent="0.15">
      <c r="A56" s="33"/>
      <c r="C56" s="33"/>
      <c r="F56" s="36"/>
      <c r="G56" s="36"/>
      <c r="H56" s="36"/>
      <c r="I56" s="35"/>
      <c r="J56" s="13"/>
    </row>
    <row r="57" spans="1:13" x14ac:dyDescent="0.15">
      <c r="A57" s="33"/>
      <c r="C57" s="33"/>
      <c r="I57" s="6" t="s">
        <v>105</v>
      </c>
      <c r="J57" s="9">
        <f>J51-J53-J55</f>
        <v>0</v>
      </c>
    </row>
    <row r="58" spans="1:13" ht="3.75" customHeight="1" x14ac:dyDescent="0.15">
      <c r="I58" s="8"/>
      <c r="J58" s="9"/>
    </row>
    <row r="59" spans="1:13" x14ac:dyDescent="0.15">
      <c r="A59" s="3" t="s">
        <v>122</v>
      </c>
      <c r="E59" s="7"/>
      <c r="I59" s="8"/>
      <c r="J59" s="9"/>
    </row>
    <row r="60" spans="1:13" ht="3.75" customHeight="1" x14ac:dyDescent="0.15">
      <c r="E60" s="7"/>
      <c r="I60" s="8"/>
      <c r="J60" s="9"/>
    </row>
    <row r="61" spans="1:13" ht="12.75" customHeight="1" x14ac:dyDescent="0.15">
      <c r="A61" s="151" t="s">
        <v>236</v>
      </c>
      <c r="E61" s="155">
        <f>COUNTA('Jahreslizenz Meldungen'!A10:B41)</f>
        <v>0</v>
      </c>
      <c r="F61" s="155">
        <f>Abgabentabelle!C8</f>
        <v>25</v>
      </c>
      <c r="G61" s="30" t="s">
        <v>123</v>
      </c>
      <c r="I61" s="8"/>
      <c r="J61" s="9">
        <f>E61*F61</f>
        <v>0</v>
      </c>
      <c r="L61" s="166"/>
    </row>
    <row r="62" spans="1:13" x14ac:dyDescent="0.15">
      <c r="A62" s="151" t="s">
        <v>237</v>
      </c>
      <c r="E62" s="155">
        <f>COUNTA('Tageslizenz Meldungen'!A10:B25)</f>
        <v>0</v>
      </c>
      <c r="F62" s="155">
        <f>Abgabentabelle!C9</f>
        <v>5</v>
      </c>
      <c r="G62" s="30" t="s">
        <v>123</v>
      </c>
      <c r="H62" s="36"/>
      <c r="I62" s="35"/>
      <c r="J62" s="13">
        <f>E62*F62</f>
        <v>0</v>
      </c>
      <c r="L62" s="166"/>
    </row>
    <row r="63" spans="1:13" x14ac:dyDescent="0.15">
      <c r="I63" s="10" t="s">
        <v>124</v>
      </c>
      <c r="J63" s="11">
        <f>SUM(J57:J62)</f>
        <v>0</v>
      </c>
      <c r="L63" s="166"/>
    </row>
    <row r="64" spans="1:13" hidden="1" x14ac:dyDescent="0.15">
      <c r="A64" s="3" t="s">
        <v>188</v>
      </c>
      <c r="G64" s="36"/>
      <c r="H64" s="36"/>
      <c r="I64" s="128"/>
      <c r="J64" s="129"/>
      <c r="L64" s="166"/>
    </row>
    <row r="65" spans="1:21" hidden="1" x14ac:dyDescent="0.15">
      <c r="I65" s="10" t="s">
        <v>189</v>
      </c>
      <c r="J65" s="11">
        <f>SUM(J63:J64)</f>
        <v>0</v>
      </c>
      <c r="L65" s="166"/>
    </row>
    <row r="66" spans="1:21" ht="3.75" customHeight="1" x14ac:dyDescent="0.15">
      <c r="I66" s="10"/>
      <c r="J66" s="12"/>
    </row>
    <row r="67" spans="1:21" x14ac:dyDescent="0.15">
      <c r="A67" s="179" t="s">
        <v>108</v>
      </c>
      <c r="B67" s="179"/>
      <c r="C67" s="179"/>
      <c r="D67" s="179"/>
      <c r="E67" s="179"/>
      <c r="F67" s="179"/>
      <c r="G67" s="179"/>
      <c r="H67" s="179"/>
      <c r="I67" s="179"/>
      <c r="J67" s="179"/>
    </row>
    <row r="68" spans="1:21" ht="3.75" customHeight="1" x14ac:dyDescent="0.15"/>
    <row r="69" spans="1:21" x14ac:dyDescent="0.15">
      <c r="A69" s="3" t="s">
        <v>8</v>
      </c>
    </row>
    <row r="70" spans="1:21" x14ac:dyDescent="0.15">
      <c r="A70" s="4" t="s">
        <v>9</v>
      </c>
      <c r="B70" s="4"/>
      <c r="C70" s="4"/>
      <c r="D70" s="4"/>
      <c r="E70" s="5"/>
      <c r="F70" s="5" t="s">
        <v>147</v>
      </c>
      <c r="G70" s="5"/>
      <c r="H70" s="5"/>
      <c r="I70" s="5"/>
      <c r="J70" s="6" t="s">
        <v>136</v>
      </c>
    </row>
    <row r="71" spans="1:21" ht="3.75" customHeight="1" x14ac:dyDescent="0.15">
      <c r="A71" s="4"/>
      <c r="B71" s="4"/>
      <c r="C71" s="4"/>
      <c r="D71" s="4"/>
      <c r="E71" s="5"/>
      <c r="F71" s="4"/>
      <c r="G71" s="4"/>
      <c r="H71" s="5"/>
      <c r="I71" s="5"/>
      <c r="J71" s="6"/>
    </row>
    <row r="72" spans="1:21" x14ac:dyDescent="0.15">
      <c r="A72" s="30" t="s">
        <v>107</v>
      </c>
      <c r="C72" s="156" t="str">
        <f>IF(LEFT(B23)="U","keine","pauschal")</f>
        <v>pauschal</v>
      </c>
      <c r="E72" s="52" t="str">
        <f>IF(C72="Variabel",J51-J55,"")</f>
        <v/>
      </c>
      <c r="F72" s="155">
        <f>IF(B23=Abgabentabelle!H12,Abgabentabelle!C12,IF(B23=Abgabentabelle!H14,Abgabentabelle!C14,IF(B23=Abgabentabelle!H16,Abgabentabelle!C16,IF(B23=Abgabentabelle!H18,Abgabentabelle!C18,IF(B23=Abgabentabelle!H20,Abgabentabelle!C20,IF(B23=Abgabentabelle!H21,IF(E51&lt;=Abgabentabelle!D31,Abgabentabelle!C31,IF(E51&lt;=Abgabentabelle!D32,Abgabentabelle!C32,Abgabentabelle!C33)),IF(B23=Abgabentabelle!H22,IF(E51&lt;=Abgabentabelle!D34,Abgabentabelle!C34,IF(E51&lt;=Abgabentabelle!D35,Abgabentabelle!C35,Abgabentabelle!C36)),IF(B23=Abgabentabelle!H23,IF(E51&lt;=Abgabentabelle!D37,Abgabentabelle!C37,IF(E51&lt;=Abgabentabelle!D38,Abgabentabelle!C38,Abgabentabelle!C39)),IF(B23=Abgabentabelle!H24,IF(E51&lt;=Abgabentabelle!D40,Abgabentabelle!C40,IF(E51&lt;=Abgabentabelle!D41,Abgabentabelle!C41,Abgabentabelle!C42)),IF(B23=Abgabentabelle!H25,IF(E51&lt;=Abgabentabelle!D43,Abgabentabelle!C43,IF(E51&lt;=Abgabentabelle!D44,Abgabentabelle!C44,Abgabentabelle!C45)),IF(B23=Abgabentabelle!H26,IF(E51&lt;=Abgabentabelle!D46,Abgabentabelle!C46,IF(E51&lt;=Abgabentabelle!D47,Abgabentabelle!C47,Abgabentabelle!C48)),VLOOKUP($L$21,Abgabentabelle!$A$11:$H$29,3))))))))))))</f>
        <v>20</v>
      </c>
      <c r="G72" s="62" t="s">
        <v>123</v>
      </c>
      <c r="I72" s="8"/>
      <c r="J72" s="9">
        <f>F72</f>
        <v>20</v>
      </c>
    </row>
    <row r="73" spans="1:21" ht="4.5" customHeight="1" x14ac:dyDescent="0.15">
      <c r="A73" s="30"/>
      <c r="G73" s="30"/>
      <c r="I73" s="95"/>
      <c r="J73" s="9"/>
    </row>
    <row r="74" spans="1:21" ht="12.75" customHeight="1" x14ac:dyDescent="0.15">
      <c r="C74" s="62" t="s">
        <v>251</v>
      </c>
      <c r="F74" s="30"/>
      <c r="G74" s="30"/>
      <c r="H74" s="199" t="str">
        <f>IF(F76&gt;F74," FEHLER !!!","")</f>
        <v/>
      </c>
      <c r="I74" s="199"/>
      <c r="J74" s="9">
        <f>-J53</f>
        <v>0</v>
      </c>
    </row>
    <row r="75" spans="1:21" ht="4.5" customHeight="1" x14ac:dyDescent="0.15">
      <c r="C75" s="62"/>
      <c r="F75" s="30"/>
      <c r="G75" s="30"/>
      <c r="H75" s="207" t="str">
        <f>IF(F75&gt;F73,"gesamt muss &gt;= U21 sein","")</f>
        <v/>
      </c>
      <c r="I75" s="207"/>
      <c r="J75" s="9"/>
    </row>
    <row r="76" spans="1:21" ht="12.75" customHeight="1" x14ac:dyDescent="0.15">
      <c r="C76" s="62" t="s">
        <v>240</v>
      </c>
      <c r="F76" s="30"/>
      <c r="G76" s="30"/>
      <c r="H76" s="207" t="str">
        <f>IF(F76&gt;F74,"gesamt muss &gt;= U21 sein","")</f>
        <v/>
      </c>
      <c r="I76" s="207"/>
      <c r="J76" s="9">
        <f>-J55</f>
        <v>0</v>
      </c>
    </row>
    <row r="77" spans="1:21" ht="4.5" customHeight="1" x14ac:dyDescent="0.15">
      <c r="C77" s="92"/>
      <c r="F77" s="30"/>
      <c r="I77" s="8"/>
      <c r="J77" s="9"/>
    </row>
    <row r="78" spans="1:21" ht="13" hidden="1" customHeight="1" x14ac:dyDescent="0.15">
      <c r="C78" s="33"/>
      <c r="F78" s="30"/>
      <c r="G78" s="30"/>
      <c r="H78" s="199" t="str">
        <f>IF(F79&gt;F76," Fehler !!!",IF(F78&gt;F74," FEHLER !!!",IF(F79&gt;F78," FEHLER !!!","")))</f>
        <v/>
      </c>
      <c r="I78" s="199"/>
      <c r="J78" s="9"/>
    </row>
    <row r="79" spans="1:21" s="18" customFormat="1" ht="13" hidden="1" customHeight="1" x14ac:dyDescent="0.15">
      <c r="F79" s="30"/>
      <c r="G79" s="98"/>
      <c r="H79" s="200" t="str">
        <f>IF(F79&gt;F76,"U21 Teilnehmer muss &gt;= U21 krank sein",IF(F78&gt;F74,"gesamt muss &gt;= davon krank sein",IF(F79&gt;F78,"gesamt muss &gt;= U21 sein","")))</f>
        <v/>
      </c>
      <c r="I79" s="200"/>
      <c r="J79" s="99"/>
      <c r="K79" s="98"/>
      <c r="L79" s="170"/>
      <c r="M79" s="171"/>
      <c r="N79" s="171"/>
      <c r="O79" s="171"/>
      <c r="P79" s="171"/>
      <c r="Q79" s="171"/>
      <c r="R79" s="171"/>
      <c r="S79" s="171"/>
      <c r="T79" s="171"/>
      <c r="U79" s="164"/>
    </row>
    <row r="80" spans="1:21" ht="4.5" hidden="1" customHeight="1" x14ac:dyDescent="0.15">
      <c r="C80" s="92"/>
      <c r="I80" s="8"/>
      <c r="J80" s="9"/>
    </row>
    <row r="81" spans="1:10" ht="12.75" customHeight="1" x14ac:dyDescent="0.15">
      <c r="A81" s="62" t="s">
        <v>238</v>
      </c>
      <c r="I81" s="8"/>
      <c r="J81" s="13">
        <f>J61+J62</f>
        <v>0</v>
      </c>
    </row>
    <row r="82" spans="1:10" x14ac:dyDescent="0.15">
      <c r="I82" s="10" t="s">
        <v>124</v>
      </c>
      <c r="J82" s="152">
        <f>SUM(J72:J81)</f>
        <v>20</v>
      </c>
    </row>
    <row r="83" spans="1:10" ht="3.75" customHeight="1" x14ac:dyDescent="0.15"/>
    <row r="84" spans="1:10" x14ac:dyDescent="0.15">
      <c r="A84" s="179" t="s">
        <v>230</v>
      </c>
      <c r="B84" s="179"/>
      <c r="C84" s="179"/>
      <c r="D84" s="179"/>
      <c r="E84" s="179"/>
      <c r="F84" s="179"/>
      <c r="G84" s="179"/>
      <c r="H84" s="179"/>
      <c r="I84" s="179"/>
      <c r="J84" s="179"/>
    </row>
    <row r="85" spans="1:10" ht="3.75" customHeight="1" x14ac:dyDescent="0.15"/>
    <row r="86" spans="1:10" x14ac:dyDescent="0.15">
      <c r="A86" s="86" t="s">
        <v>41</v>
      </c>
      <c r="B86" s="162"/>
      <c r="C86" s="211" t="s">
        <v>249</v>
      </c>
      <c r="D86" s="212"/>
      <c r="E86" s="213"/>
      <c r="F86" s="196"/>
      <c r="G86" s="197"/>
      <c r="H86" s="197"/>
      <c r="I86" s="198"/>
      <c r="J86" s="158" t="str">
        <f>IF(OR(B23="CQ",B86&lt;50),"",IF(AND(B86&gt;=50,B86&lt;=99),B86*0.5,B86))</f>
        <v/>
      </c>
    </row>
    <row r="87" spans="1:10" x14ac:dyDescent="0.15">
      <c r="A87" s="34"/>
      <c r="B87" s="34"/>
      <c r="F87" s="196"/>
      <c r="G87" s="197"/>
      <c r="H87" s="197"/>
      <c r="I87" s="198"/>
      <c r="J87" s="159" t="s">
        <v>44</v>
      </c>
    </row>
    <row r="88" spans="1:10" x14ac:dyDescent="0.15">
      <c r="A88" s="34"/>
      <c r="F88" s="196"/>
      <c r="G88" s="197"/>
      <c r="H88" s="197"/>
      <c r="I88" s="198"/>
      <c r="J88" s="160" t="s">
        <v>239</v>
      </c>
    </row>
    <row r="89" spans="1:10" ht="3.75" customHeight="1" x14ac:dyDescent="0.15">
      <c r="A89" s="30"/>
      <c r="E89" s="34"/>
    </row>
    <row r="90" spans="1:10" ht="3.75" customHeight="1" x14ac:dyDescent="0.15"/>
    <row r="91" spans="1:10" ht="3.75" customHeight="1" x14ac:dyDescent="0.15">
      <c r="A91" s="193"/>
      <c r="B91" s="193"/>
      <c r="C91" s="193"/>
      <c r="D91" s="193"/>
      <c r="E91" s="193"/>
      <c r="F91" s="193"/>
      <c r="G91" s="193"/>
      <c r="H91" s="193"/>
      <c r="I91" s="193"/>
      <c r="J91" s="193"/>
    </row>
    <row r="93" spans="1:10" x14ac:dyDescent="0.15">
      <c r="A93" s="202" t="str">
        <f>IF(J82&lt;0,"Für dieses ÖSBV-Turnier überweist der ÖSBV","Bitte für dieses ÖSBV-Turnier den Betrag von")</f>
        <v>Bitte für dieses ÖSBV-Turnier den Betrag von</v>
      </c>
      <c r="B93" s="202"/>
      <c r="C93" s="202"/>
      <c r="D93" s="202"/>
      <c r="E93" s="154">
        <f>IF(J82&lt;0,(J82*-1),J82)</f>
        <v>20</v>
      </c>
      <c r="F93" s="203" t="str">
        <f>IF(J82&lt;0,"auf das Konto des Vereins.","auf das Konto des ÖSBV überweisen.")</f>
        <v>auf das Konto des ÖSBV überweisen.</v>
      </c>
      <c r="G93" s="203"/>
      <c r="H93" s="203"/>
      <c r="I93" s="203"/>
      <c r="J93" s="203"/>
    </row>
    <row r="94" spans="1:10" x14ac:dyDescent="0.15">
      <c r="A94" s="14"/>
    </row>
    <row r="95" spans="1:10" ht="23" x14ac:dyDescent="0.15">
      <c r="A95" s="208" t="s">
        <v>68</v>
      </c>
      <c r="B95" s="209"/>
      <c r="C95" s="209"/>
      <c r="D95" s="209"/>
      <c r="E95" s="209"/>
      <c r="F95" s="209"/>
      <c r="G95" s="209"/>
      <c r="H95" s="209"/>
      <c r="I95" s="209"/>
      <c r="J95" s="210"/>
    </row>
    <row r="96" spans="1:10" ht="3.75" customHeight="1" x14ac:dyDescent="0.15">
      <c r="A96" s="37"/>
      <c r="B96" s="38"/>
      <c r="C96" s="38"/>
      <c r="D96" s="38"/>
      <c r="E96" s="38"/>
      <c r="F96" s="38"/>
      <c r="G96" s="38"/>
      <c r="H96" s="38"/>
      <c r="I96" s="38"/>
      <c r="J96" s="39"/>
    </row>
    <row r="97" spans="1:10" ht="12" customHeight="1" x14ac:dyDescent="0.15">
      <c r="A97" s="182" t="s">
        <v>218</v>
      </c>
      <c r="B97" s="183"/>
      <c r="C97" s="183"/>
      <c r="D97" s="183"/>
      <c r="E97" s="183"/>
      <c r="F97" s="183"/>
      <c r="G97" s="183"/>
      <c r="H97" s="183"/>
      <c r="I97" s="183"/>
      <c r="J97" s="201"/>
    </row>
    <row r="98" spans="1:10" ht="3.75" customHeight="1" x14ac:dyDescent="0.15">
      <c r="A98" s="182"/>
      <c r="B98" s="183"/>
      <c r="C98" s="183"/>
      <c r="D98" s="183"/>
      <c r="E98" s="40"/>
      <c r="F98" s="41"/>
      <c r="G98" s="41"/>
      <c r="H98" s="41"/>
      <c r="I98" s="41"/>
      <c r="J98" s="42"/>
    </row>
    <row r="99" spans="1:10" ht="15" customHeight="1" x14ac:dyDescent="0.15">
      <c r="A99" s="182" t="s">
        <v>106</v>
      </c>
      <c r="B99" s="183"/>
      <c r="C99" s="183"/>
      <c r="D99" s="183"/>
      <c r="E99" s="194" t="str">
        <f>G5</f>
        <v>TM_2023__CQ_ÖSBV</v>
      </c>
      <c r="F99" s="194"/>
      <c r="G99" s="195"/>
      <c r="H99" s="43"/>
      <c r="I99" s="43"/>
      <c r="J99" s="44"/>
    </row>
    <row r="100" spans="1:10" x14ac:dyDescent="0.15">
      <c r="A100" s="180" t="s">
        <v>67</v>
      </c>
      <c r="B100" s="181"/>
      <c r="C100" s="181"/>
      <c r="D100" s="181"/>
      <c r="E100" s="153">
        <f>IF(J82&lt;=0,"€ 0,00",J82)</f>
        <v>20</v>
      </c>
      <c r="F100" s="45"/>
      <c r="G100" s="45"/>
      <c r="H100" s="45"/>
      <c r="I100" s="45"/>
      <c r="J100" s="46"/>
    </row>
  </sheetData>
  <sheetProtection algorithmName="SHA-512" hashValue="Sjpjp9SJPMJQJUGGxSIPjDlSOdNBbt92dH7RsQwK422uGatOQ4Eb7Z6Xq5rYlIi4tgKwcYEkIhy9YrHdplcP8A==" saltValue="24PNNqTYEeOULssKU/1uow==" spinCount="100000" sheet="1" selectLockedCells="1"/>
  <mergeCells count="43">
    <mergeCell ref="I1:J1"/>
    <mergeCell ref="G33:I33"/>
    <mergeCell ref="B25:F25"/>
    <mergeCell ref="B33:D33"/>
    <mergeCell ref="B23:F23"/>
    <mergeCell ref="A27:J27"/>
    <mergeCell ref="B29:D29"/>
    <mergeCell ref="G29:I29"/>
    <mergeCell ref="B31:D31"/>
    <mergeCell ref="G31:I31"/>
    <mergeCell ref="A19:J19"/>
    <mergeCell ref="A3:H3"/>
    <mergeCell ref="A5:D5"/>
    <mergeCell ref="B13:F13"/>
    <mergeCell ref="B15:F15"/>
    <mergeCell ref="B11:F11"/>
    <mergeCell ref="B35:D35"/>
    <mergeCell ref="H74:I74"/>
    <mergeCell ref="H76:I76"/>
    <mergeCell ref="G35:I35"/>
    <mergeCell ref="A95:J95"/>
    <mergeCell ref="F86:I86"/>
    <mergeCell ref="F87:I87"/>
    <mergeCell ref="A84:J84"/>
    <mergeCell ref="A37:J37"/>
    <mergeCell ref="H75:I75"/>
    <mergeCell ref="C86:E86"/>
    <mergeCell ref="G5:J5"/>
    <mergeCell ref="A7:J7"/>
    <mergeCell ref="A100:D100"/>
    <mergeCell ref="A99:D99"/>
    <mergeCell ref="A98:D98"/>
    <mergeCell ref="A39:J44"/>
    <mergeCell ref="A67:J67"/>
    <mergeCell ref="A91:J91"/>
    <mergeCell ref="E99:G99"/>
    <mergeCell ref="F88:I88"/>
    <mergeCell ref="H78:I78"/>
    <mergeCell ref="H79:I79"/>
    <mergeCell ref="A97:J97"/>
    <mergeCell ref="A93:D93"/>
    <mergeCell ref="F93:J93"/>
    <mergeCell ref="A46:J46"/>
  </mergeCells>
  <phoneticPr fontId="1" type="noConversion"/>
  <conditionalFormatting sqref="H78 I73 H74">
    <cfRule type="containsText" dxfId="7" priority="13" stopIfTrue="1" operator="containsText" text="FEHLER">
      <formula>NOT(ISERROR(SEARCH("FEHLER",H73)))</formula>
    </cfRule>
  </conditionalFormatting>
  <conditionalFormatting sqref="H79 H76">
    <cfRule type="containsText" dxfId="6" priority="11" stopIfTrue="1" operator="containsText" text="FEHLER">
      <formula>NOT(ISERROR(SEARCH("FEHLER",H76)))</formula>
    </cfRule>
  </conditionalFormatting>
  <conditionalFormatting sqref="H79:I79 H76:I76">
    <cfRule type="containsText" dxfId="5" priority="9" stopIfTrue="1" operator="containsText" text="gesamt muss &gt; U21 sein">
      <formula>NOT(ISERROR(SEARCH("gesamt muss &gt; U21 sein",H76)))</formula>
    </cfRule>
    <cfRule type="containsText" dxfId="4" priority="10" stopIfTrue="1" operator="containsText" text="gesamt muss &gt; als U21 sein">
      <formula>NOT(ISERROR(SEARCH("gesamt muss &gt; als U21 sein",H76)))</formula>
    </cfRule>
  </conditionalFormatting>
  <conditionalFormatting sqref="H75">
    <cfRule type="containsText" dxfId="3" priority="8" stopIfTrue="1" operator="containsText" text="FEHLER">
      <formula>NOT(ISERROR(SEARCH("FEHLER",H75)))</formula>
    </cfRule>
  </conditionalFormatting>
  <conditionalFormatting sqref="H75:I75">
    <cfRule type="containsText" dxfId="2" priority="6" stopIfTrue="1" operator="containsText" text="gesamt muss &gt; U21 sein">
      <formula>NOT(ISERROR(SEARCH("gesamt muss &gt; U21 sein",H75)))</formula>
    </cfRule>
    <cfRule type="containsText" dxfId="1" priority="7" stopIfTrue="1" operator="containsText" text="gesamt muss &gt; als U21 sein">
      <formula>NOT(ISERROR(SEARCH("gesamt muss &gt; als U21 sein",H75)))</formula>
    </cfRule>
  </conditionalFormatting>
  <conditionalFormatting sqref="E93">
    <cfRule type="expression" dxfId="0" priority="1">
      <formula>$J$82&lt;0</formula>
    </cfRule>
  </conditionalFormatting>
  <dataValidations xWindow="335" yWindow="667" count="2">
    <dataValidation allowBlank="1" showInputMessage="1" showErrorMessage="1" promptTitle="Lizenzen:" prompt="Wenn bei dem Turnier Lizenzen vergeben wurden, DANN bitte nicht vergessen, die Namen und VOLLSTÄNDIGEN Daten der Lizenznehmer im Sheet &quot;LIZENZANMELDUNGEN 2007&quot; einzutragen!" sqref="E59" xr:uid="{00000000-0002-0000-0000-000000000000}"/>
    <dataValidation allowBlank="1" showInputMessage="1" showErrorMessage="1" promptTitle="Lizenzen:" prompt="Wenn bei dem Turnier Lizenzen vergeben wurden, DANN bitte nicht vergessen, die Namen der Lizenznehmer im Sheet &quot;LIZENZANMELDUNGEN 2007&quot; mit ALLEN Daten einzutragen!" sqref="E60" xr:uid="{00000000-0002-0000-0000-000001000000}"/>
  </dataValidations>
  <pageMargins left="0.59055118110236227" right="0.59055118110236227" top="0.59055118110236227" bottom="0.59055118110236227" header="0.51181102362204722" footer="0.51181102362204722"/>
  <pageSetup paperSize="9" scale="79" orientation="portrait"/>
  <cellWatches>
    <cellWatch r="B9"/>
    <cellWatch r="B10"/>
    <cellWatch r="B19"/>
    <cellWatch r="B12"/>
    <cellWatch r="B59"/>
    <cellWatch r="B43"/>
    <cellWatch r="B31"/>
    <cellWatch r="B80"/>
    <cellWatch r="B41"/>
    <cellWatch r="B29"/>
    <cellWatch r="B81"/>
    <cellWatch r="B47"/>
    <cellWatch r="B26"/>
    <cellWatch r="B32"/>
    <cellWatch r="B71"/>
    <cellWatch r="B4"/>
    <cellWatch r="B33"/>
    <cellWatch r="B13"/>
    <cellWatch r="B40"/>
    <cellWatch r="B18"/>
    <cellWatch r="B15"/>
    <cellWatch r="B28"/>
    <cellWatch r="B58"/>
    <cellWatch r="B17"/>
    <cellWatch r="B37"/>
    <cellWatch r="B25"/>
    <cellWatch r="B63"/>
    <cellWatch r="I6"/>
    <cellWatch r="I7"/>
    <cellWatch r="I16"/>
    <cellWatch r="I9"/>
    <cellWatch r="I38"/>
    <cellWatch r="I26"/>
    <cellWatch r="I78"/>
    <cellWatch r="I56"/>
    <cellWatch r="I29"/>
    <cellWatch r="I68"/>
    <cellWatch r="I4"/>
    <cellWatch r="I30"/>
    <cellWatch r="I10"/>
    <cellWatch r="I37"/>
    <cellWatch r="I15"/>
    <cellWatch r="I12"/>
    <cellWatch r="B42"/>
    <cellWatch r="B21"/>
    <cellWatch r="B11"/>
    <cellWatch r="B20"/>
    <cellWatch r="B60"/>
    <cellWatch r="B30"/>
    <cellWatch r="B82"/>
    <cellWatch r="B48"/>
    <cellWatch r="B27"/>
    <cellWatch r="B72"/>
    <cellWatch r="B5"/>
    <cellWatch r="B34"/>
    <cellWatch r="B14"/>
    <cellWatch r="B16"/>
    <cellWatch r="B38"/>
    <cellWatch r="B64"/>
    <cellWatch r="I8"/>
    <cellWatch r="I17"/>
    <cellWatch r="I39"/>
    <cellWatch r="I27"/>
    <cellWatch r="I79"/>
    <cellWatch r="I57"/>
    <cellWatch r="I69"/>
    <cellWatch r="I5"/>
    <cellWatch r="I31"/>
    <cellWatch r="I11"/>
    <cellWatch r="I13"/>
    <cellWatch r="B24"/>
    <cellWatch r="B23"/>
    <cellWatch r="I21"/>
    <cellWatch r="I24"/>
    <cellWatch r="I25"/>
    <cellWatch r="B50"/>
    <cellWatch r="B55"/>
    <cellWatch r="B56"/>
    <cellWatch r="B49"/>
    <cellWatch r="I61"/>
    <cellWatch r="I47"/>
    <cellWatch r="I50"/>
    <cellWatch r="I51"/>
    <cellWatch r="I60"/>
    <cellWatch r="B46"/>
    <cellWatch r="B94"/>
    <cellWatch r="B85"/>
    <cellWatch r="B93"/>
    <cellWatch r="B62"/>
    <cellWatch r="B77"/>
    <cellWatch r="I91"/>
    <cellWatch r="I82"/>
    <cellWatch r="I14"/>
    <cellWatch r="I44"/>
    <cellWatch r="I23"/>
    <cellWatch r="I35"/>
    <cellWatch r="B22"/>
    <cellWatch r="B84"/>
    <cellWatch r="B61"/>
    <cellWatch r="B73"/>
    <cellWatch r="B83"/>
    <cellWatch r="B65"/>
    <cellWatch r="B74"/>
    <cellWatch r="B35"/>
    <cellWatch r="B39"/>
    <cellWatch r="B66"/>
    <cellWatch r="B51"/>
    <cellWatch r="B57"/>
    <cellWatch r="B97"/>
    <cellWatch r="B88"/>
    <cellWatch r="B96"/>
    <cellWatch r="B79"/>
    <cellWatch r="B98"/>
    <cellWatch r="B44"/>
    <cellWatch r="B45"/>
    <cellWatch r="B86"/>
    <cellWatch r="B36"/>
    <cellWatch r="B67"/>
    <cellWatch r="B54"/>
    <cellWatch r="B89"/>
    <cellWatch r="B78"/>
    <cellWatch r="B68"/>
    <cellWatch r="B90"/>
    <cellWatch r="B69"/>
    <cellWatch r="B103"/>
    <cellWatch r="B102"/>
    <cellWatch r="B87"/>
    <cellWatch r="I77"/>
    <cellWatch r="I55"/>
    <cellWatch r="I67"/>
    <cellWatch r="I59"/>
    <cellWatch r="B100"/>
    <cellWatch r="B91"/>
    <cellWatch r="B99"/>
    <cellWatch r="I90"/>
    <cellWatch r="I81"/>
    <cellWatch r="B70"/>
    <cellWatch r="B92"/>
    <cellWatch r="B105"/>
    <cellWatch r="B95"/>
    <cellWatch r="B104"/>
    <cellWatch r="I19"/>
    <cellWatch r="I20"/>
    <cellWatch r="I22"/>
    <cellWatch r="I18"/>
    <cellWatch r="B76"/>
    <cellWatch r="I70"/>
    <cellWatch r="B6"/>
    <cellWatch r="I32"/>
    <cellWatch r="I28"/>
    <cellWatch r="I71"/>
    <cellWatch r="I48"/>
    <cellWatch r="I62"/>
    <cellWatch r="I54"/>
    <cellWatch r="I40"/>
    <cellWatch r="I43"/>
    <cellWatch r="I84"/>
    <cellWatch r="I74"/>
    <cellWatch r="I36"/>
    <cellWatch r="I80"/>
    <cellWatch r="I58"/>
    <cellWatch r="I41"/>
    <cellWatch r="I33"/>
    <cellWatch r="I63"/>
    <cellWatch r="I49"/>
    <cellWatch r="I93"/>
    <cellWatch r="I46"/>
    <cellWatch r="I94"/>
    <cellWatch r="I72"/>
    <cellWatch r="I85"/>
    <cellWatch r="I64"/>
    <cellWatch r="I102"/>
    <cellWatch r="B106"/>
    <cellWatch r="I65"/>
    <cellWatch r="I103"/>
    <cellWatch r="I86"/>
    <cellWatch r="I73"/>
    <cellWatch r="B118"/>
    <cellWatch r="B109"/>
    <cellWatch r="B117"/>
    <cellWatch r="B101"/>
    <cellWatch r="I115"/>
    <cellWatch r="I106"/>
    <cellWatch r="B108"/>
    <cellWatch r="B107"/>
    <cellWatch r="B122"/>
    <cellWatch r="B112"/>
    <cellWatch r="B121"/>
    <cellWatch r="B120"/>
    <cellWatch r="I45"/>
    <cellWatch r="I92"/>
    <cellWatch r="I83"/>
    <cellWatch r="B7"/>
    <cellWatch r="I76"/>
    <cellWatch r="H6"/>
    <cellWatch r="H7"/>
    <cellWatch r="H16"/>
    <cellWatch r="H9"/>
    <cellWatch r="H38"/>
    <cellWatch r="H26"/>
    <cellWatch r="H78"/>
    <cellWatch r="H56"/>
    <cellWatch r="H29"/>
    <cellWatch r="H68"/>
    <cellWatch r="H4"/>
    <cellWatch r="H30"/>
    <cellWatch r="H10"/>
    <cellWatch r="H37"/>
    <cellWatch r="H15"/>
    <cellWatch r="H12"/>
    <cellWatch r="H61"/>
    <cellWatch r="H47"/>
    <cellWatch r="H50"/>
    <cellWatch r="H51"/>
    <cellWatch r="H60"/>
    <cellWatch r="H44"/>
    <cellWatch r="H23"/>
    <cellWatch r="H35"/>
    <cellWatch r="H17"/>
    <cellWatch r="H39"/>
    <cellWatch r="H27"/>
    <cellWatch r="H31"/>
    <cellWatch r="H8"/>
    <cellWatch r="H79"/>
    <cellWatch r="H57"/>
    <cellWatch r="H69"/>
    <cellWatch r="H5"/>
    <cellWatch r="H11"/>
    <cellWatch r="H13"/>
    <cellWatch r="H21"/>
    <cellWatch r="H24"/>
    <cellWatch r="H25"/>
    <cellWatch r="H91"/>
    <cellWatch r="H82"/>
    <cellWatch r="H14"/>
    <cellWatch r="H64"/>
    <cellWatch r="H102"/>
    <cellWatch r="H81"/>
    <cellWatch r="H43"/>
    <cellWatch r="H93"/>
    <cellWatch r="H63"/>
    <cellWatch r="H65"/>
    <cellWatch r="H103"/>
    <cellWatch r="H94"/>
    <cellWatch r="H48"/>
    <cellWatch r="H86"/>
    <cellWatch r="H73"/>
    <cellWatch r="H77"/>
    <cellWatch r="H85"/>
    <cellWatch r="B116"/>
    <cellWatch r="H115"/>
    <cellWatch r="H106"/>
    <cellWatch r="H70"/>
    <cellWatch r="B111"/>
    <cellWatch r="B119"/>
    <cellWatch r="H40"/>
    <cellWatch r="H28"/>
    <cellWatch r="H80"/>
    <cellWatch r="H58"/>
    <cellWatch r="H32"/>
    <cellWatch r="H41"/>
    <cellWatch r="H59"/>
    <cellWatch r="H71"/>
    <cellWatch r="H33"/>
    <cellWatch r="H49"/>
    <cellWatch r="H54"/>
    <cellWatch r="H55"/>
    <cellWatch r="H62"/>
    <cellWatch r="H84"/>
    <cellWatch r="H46"/>
    <cellWatch r="H72"/>
    <cellWatch r="H67"/>
    <cellWatch r="H90"/>
    <cellWatch r="H18"/>
    <cellWatch r="H22"/>
    <cellWatch r="H74"/>
    <cellWatch r="H36"/>
    <cellWatch r="H45"/>
    <cellWatch r="H92"/>
    <cellWatch r="H83"/>
    <cellWatch r="H19"/>
    <cellWatch r="H76"/>
    <cellWatch r="I34"/>
    <cellWatch r="B8"/>
    <cellWatch r="I66"/>
    <cellWatch r="I104"/>
    <cellWatch r="I95"/>
    <cellWatch r="I87"/>
    <cellWatch r="B110"/>
    <cellWatch r="I116"/>
    <cellWatch r="I107"/>
    <cellWatch r="B123"/>
    <cellWatch r="B113"/>
    <cellWatch r="I42"/>
    <cellWatch r="B125"/>
    <cellWatch r="B124"/>
    <cellWatch r="B115"/>
    <cellWatch r="B114"/>
    <cellWatch r="B129"/>
    <cellWatch r="B128"/>
    <cellWatch r="B127"/>
    <cellWatch r="B126"/>
  </cellWatche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04" r:id="rId3" name="Drop Down 80">
              <controlPr defaultSize="0" autoLine="0" autoPict="0">
                <anchor moveWithCells="1">
                  <from>
                    <xdr:col>1</xdr:col>
                    <xdr:colOff>0</xdr:colOff>
                    <xdr:row>7</xdr:row>
                    <xdr:rowOff>25400</xdr:rowOff>
                  </from>
                  <to>
                    <xdr:col>6</xdr:col>
                    <xdr:colOff>215900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4" name="Drop Down 89">
              <controlPr defaultSize="0" autoLine="0" autoPict="0">
                <anchor moveWithCells="1">
                  <from>
                    <xdr:col>1</xdr:col>
                    <xdr:colOff>0</xdr:colOff>
                    <xdr:row>19</xdr:row>
                    <xdr:rowOff>25400</xdr:rowOff>
                  </from>
                  <to>
                    <xdr:col>6</xdr:col>
                    <xdr:colOff>215900</xdr:colOff>
                    <xdr:row>21</xdr:row>
                    <xdr:rowOff>12700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0F2D3-31B6-5442-94E2-E51DF0F84248}">
  <sheetPr>
    <tabColor rgb="FFFF0000"/>
  </sheetPr>
  <dimension ref="A1"/>
  <sheetViews>
    <sheetView showGridLines="0" workbookViewId="0">
      <selection activeCell="T47" sqref="T47"/>
    </sheetView>
  </sheetViews>
  <sheetFormatPr baseColWidth="10" defaultRowHeight="13" x14ac:dyDescent="0.15"/>
  <sheetData/>
  <sheetProtection algorithmName="SHA-512" hashValue="JmEk0dxkOZOG+2G5Ny+sI593D86Ii6f/Jhm79VQg3Xk9SQZ9EAZwwNq3fciYQpaeKNVBuGBiTKJ8o/t7EedNAg==" saltValue="pE5xy98DaHHH0mKGIrBSRg==" spinCount="100000" sheet="1" objects="1" scenarios="1"/>
  <pageMargins left="0.7" right="0.7" top="0.78740157499999996" bottom="0.78740157499999996" header="0.3" footer="0.3"/>
  <cellWatches>
    <cellWatch r="B9"/>
    <cellWatch r="B10"/>
    <cellWatch r="B19"/>
    <cellWatch r="B12"/>
    <cellWatch r="B57"/>
    <cellWatch r="B41"/>
    <cellWatch r="B29"/>
    <cellWatch r="B78"/>
    <cellWatch r="B40"/>
    <cellWatch r="B28"/>
    <cellWatch r="B77"/>
    <cellWatch r="B56"/>
    <cellWatch r="B32"/>
    <cellWatch r="B69"/>
    <cellWatch r="B4"/>
    <cellWatch r="B33"/>
    <cellWatch r="B13"/>
    <cellWatch r="B18"/>
    <cellWatch r="B15"/>
    <cellWatch r="B47"/>
    <cellWatch r="B26"/>
    <cellWatch r="B17"/>
    <cellWatch r="B37"/>
    <cellWatch r="B25"/>
    <cellWatch r="B61"/>
    <cellWatch r="I6"/>
    <cellWatch r="I7"/>
    <cellWatch r="I16"/>
    <cellWatch r="I9"/>
    <cellWatch r="I38"/>
    <cellWatch r="I26"/>
    <cellWatch r="I75"/>
    <cellWatch r="I54"/>
    <cellWatch r="I29"/>
    <cellWatch r="I66"/>
    <cellWatch r="I4"/>
    <cellWatch r="I30"/>
    <cellWatch r="I10"/>
    <cellWatch r="I37"/>
    <cellWatch r="I15"/>
    <cellWatch r="I12"/>
    <cellWatch r="B11"/>
    <cellWatch r="B20"/>
    <cellWatch r="B58"/>
    <cellWatch r="B42"/>
    <cellWatch r="B30"/>
    <cellWatch r="B79"/>
    <cellWatch r="B70"/>
    <cellWatch r="B5"/>
    <cellWatch r="B34"/>
    <cellWatch r="B14"/>
    <cellWatch r="B16"/>
    <cellWatch r="B24"/>
    <cellWatch r="B27"/>
    <cellWatch r="B21"/>
    <cellWatch r="B23"/>
    <cellWatch r="I21"/>
    <cellWatch r="I24"/>
    <cellWatch r="I25"/>
    <cellWatch r="B48"/>
    <cellWatch r="B38"/>
    <cellWatch r="B62"/>
    <cellWatch r="I8"/>
    <cellWatch r="I17"/>
    <cellWatch r="I39"/>
    <cellWatch r="I27"/>
    <cellWatch r="I76"/>
    <cellWatch r="I55"/>
    <cellWatch r="I67"/>
    <cellWatch r="I5"/>
    <cellWatch r="I31"/>
    <cellWatch r="I11"/>
    <cellWatch r="I13"/>
    <cellWatch r="B50"/>
    <cellWatch r="B53"/>
    <cellWatch r="B54"/>
    <cellWatch r="B49"/>
    <cellWatch r="I59"/>
    <cellWatch r="I47"/>
    <cellWatch r="I50"/>
    <cellWatch r="I51"/>
    <cellWatch r="I58"/>
    <cellWatch r="B46"/>
    <cellWatch r="B91"/>
    <cellWatch r="B82"/>
    <cellWatch r="B90"/>
    <cellWatch r="B60"/>
    <cellWatch r="B74"/>
    <cellWatch r="I88"/>
    <cellWatch r="I79"/>
    <cellWatch r="I14"/>
    <cellWatch r="I44"/>
    <cellWatch r="I23"/>
    <cellWatch r="I35"/>
    <cellWatch r="B81"/>
    <cellWatch r="B59"/>
    <cellWatch r="B71"/>
    <cellWatch r="B80"/>
    <cellWatch r="B63"/>
    <cellWatch r="B43"/>
    <cellWatch r="B31"/>
    <cellWatch r="B72"/>
    <cellWatch r="B35"/>
    <cellWatch r="B39"/>
    <cellWatch r="B64"/>
    <cellWatch r="B51"/>
    <cellWatch r="B55"/>
    <cellWatch r="B22"/>
    <cellWatch r="B95"/>
    <cellWatch r="B85"/>
    <cellWatch r="B94"/>
    <cellWatch r="B76"/>
    <cellWatch r="B93"/>
    <cellWatch r="I40"/>
    <cellWatch r="I28"/>
    <cellWatch r="I77"/>
    <cellWatch r="I56"/>
    <cellWatch r="I68"/>
    <cellWatch r="I32"/>
    <cellWatch r="B44"/>
    <cellWatch r="B36"/>
    <cellWatch r="I41"/>
    <cellWatch r="I78"/>
    <cellWatch r="I57"/>
    <cellWatch r="I69"/>
    <cellWatch r="I33"/>
    <cellWatch r="B52"/>
    <cellWatch r="I61"/>
    <cellWatch r="I49"/>
    <cellWatch r="I52"/>
    <cellWatch r="I53"/>
    <cellWatch r="I60"/>
    <cellWatch r="B84"/>
    <cellWatch r="B92"/>
    <cellWatch r="I90"/>
    <cellWatch r="I81"/>
    <cellWatch r="I46"/>
    <cellWatch r="B45"/>
    <cellWatch r="B73"/>
    <cellWatch r="I91"/>
    <cellWatch r="I70"/>
    <cellWatch r="I82"/>
    <cellWatch r="B83"/>
    <cellWatch r="B65"/>
    <cellWatch r="B86"/>
    <cellWatch r="B75"/>
    <cellWatch r="B66"/>
    <cellWatch r="B87"/>
    <cellWatch r="B67"/>
    <cellWatch r="B100"/>
    <cellWatch r="B99"/>
    <cellWatch r="B102"/>
    <cellWatch r="B101"/>
    <cellWatch r="I62"/>
    <cellWatch r="I99"/>
    <cellWatch r="I43"/>
    <cellWatch r="B103"/>
    <cellWatch r="I63"/>
    <cellWatch r="I100"/>
    <cellWatch r="I48"/>
    <cellWatch r="I83"/>
    <cellWatch r="I71"/>
    <cellWatch r="I74"/>
    <cellWatch r="B115"/>
    <cellWatch r="B106"/>
    <cellWatch r="B114"/>
    <cellWatch r="B98"/>
    <cellWatch r="I112"/>
    <cellWatch r="I103"/>
    <cellWatch r="B105"/>
    <cellWatch r="B104"/>
    <cellWatch r="B96"/>
    <cellWatch r="B88"/>
    <cellWatch r="B119"/>
    <cellWatch r="B109"/>
    <cellWatch r="B118"/>
    <cellWatch r="B117"/>
    <cellWatch r="I65"/>
    <cellWatch r="I87"/>
    <cellWatch r="B68"/>
    <cellWatch r="B6"/>
    <cellWatch r="I18"/>
    <cellWatch r="I22"/>
    <cellWatch r="I72"/>
    <cellWatch r="I36"/>
    <cellWatch r="I45"/>
    <cellWatch r="I89"/>
    <cellWatch r="I80"/>
    <cellWatch r="B97"/>
    <cellWatch r="B89"/>
    <cellWatch r="B7"/>
    <cellWatch r="I19"/>
    <cellWatch r="I73"/>
    <cellWatch r="I42"/>
    <cellWatch r="I34"/>
    <cellWatch r="I20"/>
    <cellWatch r="B107"/>
    <cellWatch r="B108"/>
    <cellWatch r="B110"/>
    <cellWatch r="B122"/>
    <cellWatch r="B113"/>
    <cellWatch r="B121"/>
    <cellWatch r="B112"/>
    <cellWatch r="B111"/>
    <cellWatch r="B126"/>
    <cellWatch r="B116"/>
    <cellWatch r="B125"/>
    <cellWatch r="B124"/>
    <cellWatch r="I64"/>
    <cellWatch r="I101"/>
    <cellWatch r="I92"/>
    <cellWatch r="I84"/>
    <cellWatch r="B123"/>
    <cellWatch r="I113"/>
    <cellWatch r="I104"/>
    <cellWatch r="B127"/>
    <cellWatch r="B8"/>
    <cellWatch r="B129"/>
    <cellWatch r="B120"/>
    <cellWatch r="B128"/>
    <cellWatch r="B133"/>
    <cellWatch r="B132"/>
    <cellWatch r="B131"/>
    <cellWatch r="H6"/>
    <cellWatch r="H7"/>
    <cellWatch r="H16"/>
    <cellWatch r="H9"/>
    <cellWatch r="H38"/>
    <cellWatch r="H26"/>
    <cellWatch r="H75"/>
    <cellWatch r="H54"/>
    <cellWatch r="H29"/>
    <cellWatch r="H66"/>
    <cellWatch r="H4"/>
    <cellWatch r="H30"/>
    <cellWatch r="H10"/>
    <cellWatch r="H37"/>
    <cellWatch r="H15"/>
    <cellWatch r="H12"/>
    <cellWatch r="H59"/>
    <cellWatch r="H47"/>
    <cellWatch r="H50"/>
    <cellWatch r="H51"/>
    <cellWatch r="H58"/>
    <cellWatch r="H44"/>
    <cellWatch r="H23"/>
    <cellWatch r="H35"/>
    <cellWatch r="H17"/>
    <cellWatch r="H39"/>
    <cellWatch r="H27"/>
    <cellWatch r="H31"/>
    <cellWatch r="H8"/>
    <cellWatch r="H76"/>
    <cellWatch r="H55"/>
    <cellWatch r="H67"/>
    <cellWatch r="H5"/>
    <cellWatch r="H11"/>
    <cellWatch r="H13"/>
    <cellWatch r="H21"/>
    <cellWatch r="H24"/>
    <cellWatch r="H25"/>
    <cellWatch r="H88"/>
    <cellWatch r="H79"/>
    <cellWatch r="H14"/>
    <cellWatch r="H62"/>
    <cellWatch r="H99"/>
    <cellWatch r="H78"/>
    <cellWatch r="H43"/>
    <cellWatch r="H90"/>
    <cellWatch r="H61"/>
    <cellWatch r="H63"/>
    <cellWatch r="H100"/>
    <cellWatch r="H91"/>
    <cellWatch r="H48"/>
    <cellWatch r="H83"/>
    <cellWatch r="H71"/>
    <cellWatch r="H74"/>
    <cellWatch r="H82"/>
    <cellWatch r="H112"/>
    <cellWatch r="H103"/>
    <cellWatch r="H68"/>
    <cellWatch r="B130"/>
    <cellWatch r="H40"/>
    <cellWatch r="H28"/>
    <cellWatch r="H77"/>
    <cellWatch r="H56"/>
    <cellWatch r="H32"/>
    <cellWatch r="H41"/>
    <cellWatch r="H57"/>
    <cellWatch r="H69"/>
    <cellWatch r="H33"/>
    <cellWatch r="H49"/>
    <cellWatch r="H52"/>
    <cellWatch r="H53"/>
    <cellWatch r="H60"/>
    <cellWatch r="H81"/>
    <cellWatch r="H46"/>
    <cellWatch r="H70"/>
    <cellWatch r="H65"/>
    <cellWatch r="H87"/>
    <cellWatch r="H18"/>
    <cellWatch r="H22"/>
    <cellWatch r="H72"/>
    <cellWatch r="H36"/>
    <cellWatch r="H45"/>
    <cellWatch r="H89"/>
    <cellWatch r="H80"/>
    <cellWatch r="H19"/>
    <cellWatch r="H73"/>
    <cellWatch r="I102"/>
    <cellWatch r="I93"/>
    <cellWatch r="I85"/>
    <cellWatch r="H64"/>
    <cellWatch r="H101"/>
    <cellWatch r="H92"/>
    <cellWatch r="H84"/>
    <cellWatch r="H113"/>
    <cellWatch r="H104"/>
    <cellWatch r="H42"/>
    <cellWatch r="H34"/>
    <cellWatch r="H20"/>
    <cellWatch r="I86"/>
    <cellWatch r="I94"/>
    <cellWatch r="I95"/>
    <cellWatch r="I107"/>
    <cellWatch r="I98"/>
    <cellWatch r="H94"/>
    <cellWatch r="H85"/>
    <cellWatch r="H95"/>
    <cellWatch r="H86"/>
    <cellWatch r="H107"/>
    <cellWatch r="H98"/>
    <cellWatch r="I96"/>
    <cellWatch r="I108"/>
    <cellWatch r="H96"/>
    <cellWatch r="I114"/>
    <cellWatch r="I105"/>
    <cellWatch r="H102"/>
    <cellWatch r="H93"/>
    <cellWatch r="H114"/>
    <cellWatch r="H105"/>
    <cellWatch r="B134"/>
    <cellWatch r="G22"/>
    <cellWatch r="G19"/>
    <cellWatch r="G15"/>
    <cellWatch r="G18"/>
    <cellWatch r="G16"/>
    <cellWatch r="G21"/>
    <cellWatch r="F22"/>
    <cellWatch r="F19"/>
    <cellWatch r="F18"/>
    <cellWatch r="F15"/>
    <cellWatch r="F16"/>
    <cellWatch r="F21"/>
    <cellWatch r="F20"/>
    <cellWatch r="G20"/>
    <cellWatch r="I111"/>
    <cellWatch r="I115"/>
    <cellWatch r="H111"/>
    <cellWatch r="I97"/>
    <cellWatch r="H115"/>
    <cellWatch r="G37"/>
    <cellWatch r="G34"/>
    <cellWatch r="G30"/>
    <cellWatch r="G33"/>
    <cellWatch r="G31"/>
    <cellWatch r="G36"/>
    <cellWatch r="F37"/>
    <cellWatch r="F34"/>
    <cellWatch r="F33"/>
    <cellWatch r="F30"/>
    <cellWatch r="F31"/>
    <cellWatch r="F36"/>
    <cellWatch r="F35"/>
    <cellWatch r="G35"/>
    <cellWatch r="H108"/>
    <cellWatch r="I109"/>
    <cellWatch r="I124"/>
    <cellWatch r="H124"/>
    <cellWatch r="I125"/>
    <cellWatch r="I116"/>
    <cellWatch r="I106"/>
    <cellWatch r="I119"/>
    <cellWatch r="I110"/>
    <cellWatch r="H106"/>
    <cellWatch r="H97"/>
    <cellWatch r="H119"/>
    <cellWatch r="H110"/>
    <cellWatch r="I120"/>
    <cellWatch r="B136"/>
    <cellWatch r="B135"/>
    <cellWatch r="B140"/>
    <cellWatch r="B139"/>
    <cellWatch r="B138"/>
    <cellWatch r="B137"/>
    <cellWatch r="H120"/>
    <cellWatch r="I118"/>
    <cellWatch r="H118"/>
    <cellWatch r="H109"/>
    <cellWatch r="H116"/>
    <cellWatch r="G23"/>
    <cellWatch r="G17"/>
    <cellWatch r="F23"/>
    <cellWatch r="F17"/>
    <cellWatch r="B2"/>
    <cellWatch r="I2"/>
    <cellWatch r="H2"/>
    <cellWatch r="I117"/>
    <cellWatch r="H117"/>
    <cellWatch r="G26"/>
    <cellWatch r="G25"/>
    <cellWatch r="F26"/>
    <cellWatch r="F25"/>
    <cellWatch r="F24"/>
    <cellWatch r="G24"/>
    <cellWatch r="I121"/>
    <cellWatch r="I132"/>
    <cellWatch r="I123"/>
    <cellWatch r="I133"/>
    <cellWatch r="B148"/>
    <cellWatch r="B147"/>
    <cellWatch r="I145"/>
    <cellWatch r="I136"/>
    <cellWatch r="B152"/>
    <cellWatch r="B142"/>
    <cellWatch r="B151"/>
    <cellWatch r="B150"/>
    <cellWatch r="I122"/>
    <cellWatch r="B141"/>
    <cellWatch r="B143"/>
    <cellWatch r="B155"/>
    <cellWatch r="B146"/>
    <cellWatch r="B154"/>
    <cellWatch r="B145"/>
    <cellWatch r="B144"/>
    <cellWatch r="B159"/>
    <cellWatch r="B149"/>
    <cellWatch r="B158"/>
    <cellWatch r="B157"/>
    <cellWatch r="I134"/>
    <cellWatch r="B156"/>
    <cellWatch r="I146"/>
    <cellWatch r="I137"/>
    <cellWatch r="B160"/>
    <cellWatch r="B162"/>
    <cellWatch r="B153"/>
    <cellWatch r="B161"/>
    <cellWatch r="B166"/>
    <cellWatch r="B165"/>
    <cellWatch r="B164"/>
    <cellWatch r="H121"/>
    <cellWatch r="H132"/>
    <cellWatch r="H123"/>
    <cellWatch r="H133"/>
    <cellWatch r="H145"/>
    <cellWatch r="H136"/>
    <cellWatch r="B163"/>
    <cellWatch r="H122"/>
    <cellWatch r="I135"/>
    <cellWatch r="I126"/>
    <cellWatch r="I147"/>
    <cellWatch r="I138"/>
    <cellWatch r="H134"/>
    <cellWatch r="H125"/>
    <cellWatch r="H146"/>
    <cellWatch r="H137"/>
    <cellWatch r="I127"/>
    <cellWatch r="H135"/>
    <cellWatch r="H126"/>
    <cellWatch r="H147"/>
    <cellWatch r="H138"/>
    <cellWatch r="B167"/>
    <cellWatch r="I128"/>
    <cellWatch r="I129"/>
    <cellWatch r="I130"/>
    <cellWatch r="I149"/>
    <cellWatch r="I141"/>
    <cellWatch r="H127"/>
    <cellWatch r="H128"/>
    <cellWatch r="H129"/>
    <cellWatch r="I131"/>
    <cellWatch r="H130"/>
    <cellWatch r="H149"/>
    <cellWatch r="H141"/>
    <cellWatch r="I142"/>
    <cellWatch r="I148"/>
    <cellWatch r="I139"/>
    <cellWatch r="H148"/>
    <cellWatch r="H139"/>
    <cellWatch r="B168"/>
    <cellWatch r="I144"/>
    <cellWatch r="I140"/>
    <cellWatch r="H144"/>
    <cellWatch r="H131"/>
    <cellWatch r="H140"/>
    <cellWatch r="G39"/>
    <cellWatch r="G32"/>
    <cellWatch r="G38"/>
    <cellWatch r="F39"/>
    <cellWatch r="F32"/>
    <cellWatch r="F38"/>
    <cellWatch r="B3"/>
    <cellWatch r="G13"/>
    <cellWatch r="G14"/>
    <cellWatch r="F13"/>
    <cellWatch r="F14"/>
    <cellWatch r="M26"/>
    <cellWatch r="F8"/>
    <cellWatch r="L8"/>
    <cellWatch r="B1"/>
    <cellWatch r="C3"/>
    <cellWatch r="I3"/>
    <cellWatch r="K3"/>
    <cellWatch r="I1"/>
    <cellWatch r="G2"/>
    <cellWatch r="F9"/>
    <cellWatch r="C4"/>
    <cellWatch r="G3"/>
    <cellWatch r="G28"/>
    <cellWatch r="G29"/>
    <cellWatch r="F28"/>
    <cellWatch r="F29"/>
    <cellWatch r="M24"/>
    <cellWatch r="I143"/>
    <cellWatch r="H143"/>
    <cellWatch r="H142"/>
    <cellWatch r="M27"/>
    <cellWatch r="G27"/>
    <cellWatch r="F27"/>
    <cellWatch r="I150"/>
    <cellWatch r="H150"/>
    <cellWatch r="B169"/>
    <cellWatch r="G40"/>
    <cellWatch r="F40"/>
    <cellWatch r="K6"/>
    <cellWatch r="K7"/>
    <cellWatch r="K16"/>
    <cellWatch r="K9"/>
    <cellWatch r="K64"/>
    <cellWatch r="K28"/>
    <cellWatch r="K101"/>
    <cellWatch r="K80"/>
    <cellWatch r="K45"/>
    <cellWatch r="K92"/>
    <cellWatch r="K4"/>
    <cellWatch r="K49"/>
    <cellWatch r="K10"/>
    <cellWatch r="K63"/>
    <cellWatch r="K15"/>
    <cellWatch r="K12"/>
    <cellWatch r="K21"/>
    <cellWatch r="K26"/>
    <cellWatch r="K27"/>
    <cellWatch r="K8"/>
    <cellWatch r="K17"/>
    <cellWatch r="K65"/>
    <cellWatch r="K29"/>
    <cellWatch r="K102"/>
    <cellWatch r="K81"/>
    <cellWatch r="K93"/>
    <cellWatch r="K5"/>
    <cellWatch r="K50"/>
    <cellWatch r="K11"/>
    <cellWatch r="K13"/>
    <cellWatch r="K85"/>
    <cellWatch r="K73"/>
    <cellWatch r="K76"/>
    <cellWatch r="K77"/>
    <cellWatch r="K84"/>
    <cellWatch r="K114"/>
    <cellWatch r="K105"/>
    <cellWatch r="K14"/>
    <cellWatch r="K70"/>
    <cellWatch r="K25"/>
    <cellWatch r="K61"/>
    <cellWatch r="M30"/>
    <cellWatch r="M11"/>
    <cellWatch r="F10"/>
    <cellWatch r="L11"/>
    <cellWatch r="L10"/>
    <cellWatch r="M25"/>
    <cellWatch r="N55"/>
    <cellWatch r="N54"/>
    <cellWatch r="N64"/>
    <cellWatch r="N56"/>
    <cellWatch r="N65"/>
    <cellWatch r="N50"/>
    <cellWatch r="N61"/>
    <cellWatch r="N53"/>
    <cellWatch r="N57"/>
    <cellWatch r="N63"/>
    <cellWatch r="N58"/>
    <cellWatch r="N59"/>
    <cellWatch r="N51"/>
    <cellWatch r="N62"/>
    <cellWatch r="N60"/>
    <cellWatch r="N52"/>
    <cellWatch r="I153"/>
    <cellWatch r="I154"/>
    <cellWatch r="B170"/>
    <cellWatch r="B174"/>
    <cellWatch r="B173"/>
    <cellWatch r="B172"/>
    <cellWatch r="H153"/>
    <cellWatch r="B171"/>
    <cellWatch r="I155"/>
    <cellWatch r="H154"/>
    <cellWatch r="H155"/>
    <cellWatch r="B175"/>
    <cellWatch r="I157"/>
    <cellWatch r="H157"/>
    <cellWatch r="I156"/>
    <cellWatch r="H156"/>
    <cellWatch r="B176"/>
    <cellWatch r="I152"/>
    <cellWatch r="H152"/>
    <cellWatch r="G45"/>
    <cellWatch r="G42"/>
    <cellWatch r="G41"/>
    <cellWatch r="G44"/>
    <cellWatch r="F45"/>
    <cellWatch r="F42"/>
    <cellWatch r="F41"/>
    <cellWatch r="F44"/>
    <cellWatch r="F43"/>
    <cellWatch r="G43"/>
    <cellWatch r="M32"/>
    <cellWatch r="F2"/>
    <cellWatch r="K23"/>
    <cellWatch r="K20"/>
    <cellWatch r="K22"/>
    <cellWatch r="I274"/>
    <cellWatch r="I272"/>
    <cellWatch r="H274"/>
    <cellWatch r="I273"/>
    <cellWatch r="H273"/>
    <cellWatch r="H272"/>
    <cellWatch r="G10"/>
    <cellWatch r="G92"/>
    <cellWatch r="M31"/>
    <cellWatch r="I200"/>
    <cellWatch r="I268"/>
    <cellWatch r="H200"/>
    <cellWatch r="I271"/>
    <cellWatch r="H268"/>
    <cellWatch r="I270"/>
    <cellWatch r="H271"/>
    <cellWatch r="H270"/>
    <cellWatch r="I269"/>
    <cellWatch r="H269"/>
    <cellWatch r="I218"/>
    <cellWatch r="H218"/>
    <cellWatch r="M29"/>
    <cellWatch r="M12"/>
    <cellWatch r="L12"/>
    <cellWatch r="J5"/>
    <cellWatch r="J6"/>
    <cellWatch r="J4"/>
    <cellWatch r="H3"/>
    <cellWatch r="C6"/>
    <cellWatch r="G5"/>
    <cellWatch r="K18"/>
    <cellWatch r="E22"/>
    <cellWatch r="E21"/>
    <cellWatch r="D22"/>
    <cellWatch r="D21"/>
    <cellWatch r="D20"/>
    <cellWatch r="E20"/>
    <cellWatch r="E24"/>
    <cellWatch r="E23"/>
    <cellWatch r="D24"/>
    <cellWatch r="D23"/>
    <cellWatch r="G12"/>
    <cellWatch r="F12"/>
    <cellWatch r="I151"/>
    <cellWatch r="H151"/>
    <cellWatch r="B177"/>
    <cellWatch r="I159"/>
    <cellWatch r="H159"/>
    <cellWatch r="I158"/>
    <cellWatch r="H158"/>
    <cellWatch r="B178"/>
    <cellWatch r="G46"/>
    <cellWatch r="F46"/>
    <cellWatch r="B179"/>
    <cellWatch r="B180"/>
    <cellWatch r="B181"/>
    <cellWatch r="B182"/>
    <cellWatch r="C7"/>
    <cellWatch r="B183"/>
    <cellWatch r="B184"/>
    <cellWatch r="B185"/>
    <cellWatch r="B187"/>
    <cellWatch r="M28"/>
    <cellWatch r="M23"/>
    <cellWatch r="K51"/>
    <cellWatch r="K99"/>
    <cellWatch r="K78"/>
    <cellWatch r="K46"/>
    <cellWatch r="K90"/>
    <cellWatch r="K19"/>
    <cellWatch r="K30"/>
    <cellWatch r="K52"/>
    <cellWatch r="K100"/>
    <cellWatch r="K79"/>
    <cellWatch r="K91"/>
    <cellWatch r="K38"/>
    <cellWatch r="K83"/>
    <cellWatch r="K71"/>
    <cellWatch r="K74"/>
    <cellWatch r="K75"/>
    <cellWatch r="K82"/>
    <cellWatch r="K112"/>
    <cellWatch r="K103"/>
  </cellWatche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4">
    <tabColor rgb="FF0070C0"/>
    <pageSetUpPr fitToPage="1"/>
  </sheetPr>
  <dimension ref="A1:H25"/>
  <sheetViews>
    <sheetView showGridLines="0" workbookViewId="0">
      <selection activeCell="A13" sqref="A13:C13"/>
    </sheetView>
  </sheetViews>
  <sheetFormatPr baseColWidth="10" defaultRowHeight="13" x14ac:dyDescent="0.15"/>
  <cols>
    <col min="1" max="1" width="23" customWidth="1"/>
    <col min="2" max="2" width="25.6640625" customWidth="1"/>
    <col min="3" max="3" width="37.33203125" customWidth="1"/>
  </cols>
  <sheetData>
    <row r="1" spans="1:8" ht="25" x14ac:dyDescent="0.15">
      <c r="A1" s="225" t="s">
        <v>109</v>
      </c>
      <c r="B1" s="226"/>
      <c r="C1" s="226"/>
      <c r="D1" s="226"/>
      <c r="E1" s="226"/>
      <c r="F1" s="1"/>
      <c r="G1" s="1"/>
      <c r="H1" s="1"/>
    </row>
    <row r="2" spans="1:8" ht="26.25" customHeight="1" x14ac:dyDescent="0.15">
      <c r="A2" s="227"/>
      <c r="B2" s="227"/>
      <c r="C2" s="227"/>
      <c r="D2" s="227"/>
      <c r="E2" s="227"/>
    </row>
    <row r="3" spans="1:8" ht="26.25" customHeight="1" x14ac:dyDescent="0.15">
      <c r="A3" s="224"/>
      <c r="B3" s="224"/>
      <c r="C3" s="224"/>
      <c r="D3" s="224"/>
      <c r="E3" s="224"/>
    </row>
    <row r="4" spans="1:8" x14ac:dyDescent="0.15">
      <c r="A4" s="224"/>
      <c r="B4" s="224"/>
      <c r="C4" s="224"/>
      <c r="D4" s="224"/>
      <c r="E4" s="224"/>
    </row>
    <row r="7" spans="1:8" x14ac:dyDescent="0.15">
      <c r="A7" s="16" t="s">
        <v>127</v>
      </c>
      <c r="B7" s="17" t="s">
        <v>128</v>
      </c>
      <c r="C7" s="17" t="s">
        <v>115</v>
      </c>
      <c r="D7" s="228" t="s">
        <v>116</v>
      </c>
      <c r="E7" s="224"/>
    </row>
    <row r="8" spans="1:8" x14ac:dyDescent="0.15">
      <c r="C8" s="87"/>
    </row>
    <row r="9" spans="1:8" ht="45" x14ac:dyDescent="0.15">
      <c r="A9" s="18" t="s">
        <v>117</v>
      </c>
      <c r="B9" s="19" t="s">
        <v>118</v>
      </c>
      <c r="C9" s="88" t="s">
        <v>153</v>
      </c>
      <c r="D9" s="15"/>
    </row>
    <row r="10" spans="1:8" ht="14" x14ac:dyDescent="0.15">
      <c r="B10" s="7"/>
      <c r="C10" s="89"/>
      <c r="D10" s="15"/>
    </row>
    <row r="11" spans="1:8" x14ac:dyDescent="0.15">
      <c r="A11" t="s">
        <v>5</v>
      </c>
      <c r="B11" s="19" t="s">
        <v>118</v>
      </c>
      <c r="C11" s="94" t="s">
        <v>183</v>
      </c>
      <c r="D11" s="223"/>
      <c r="E11" s="227"/>
    </row>
    <row r="12" spans="1:8" ht="14" x14ac:dyDescent="0.15">
      <c r="B12" s="7"/>
      <c r="C12" s="90"/>
    </row>
    <row r="13" spans="1:8" x14ac:dyDescent="0.15">
      <c r="D13" s="223"/>
      <c r="E13" s="224"/>
      <c r="H13" s="14"/>
    </row>
    <row r="14" spans="1:8" ht="14" x14ac:dyDescent="0.15">
      <c r="C14" s="90"/>
      <c r="D14" s="15"/>
    </row>
    <row r="15" spans="1:8" ht="14" x14ac:dyDescent="0.15">
      <c r="C15" s="90"/>
      <c r="D15" s="15"/>
    </row>
    <row r="16" spans="1:8" x14ac:dyDescent="0.15">
      <c r="C16" s="7"/>
      <c r="D16" s="15"/>
    </row>
    <row r="17" spans="4:4" x14ac:dyDescent="0.15">
      <c r="D17" s="15"/>
    </row>
    <row r="18" spans="4:4" x14ac:dyDescent="0.15">
      <c r="D18" s="15"/>
    </row>
    <row r="19" spans="4:4" x14ac:dyDescent="0.15">
      <c r="D19" s="15"/>
    </row>
    <row r="25" spans="4:4" x14ac:dyDescent="0.15">
      <c r="D25" s="12"/>
    </row>
  </sheetData>
  <sheetProtection algorithmName="SHA-512" hashValue="StuPH86ulrxUQxekPKjO+YbtCHwCMD44e9DkkDF9Nr5bYUJCrtNrnqCeeW3h4ZLJrM5YzhU+RADcGRXKUto/Ng==" saltValue="i0xgVAXMzMEiefE97SS7Ug==" spinCount="100000" sheet="1" objects="1" scenarios="1" selectLockedCells="1" selectUnlockedCells="1"/>
  <mergeCells count="6">
    <mergeCell ref="D13:E13"/>
    <mergeCell ref="A1:E2"/>
    <mergeCell ref="D7:E7"/>
    <mergeCell ref="D11:E11"/>
    <mergeCell ref="A3:E3"/>
    <mergeCell ref="A4:E4"/>
  </mergeCells>
  <phoneticPr fontId="1" type="noConversion"/>
  <hyperlinks>
    <hyperlink ref="C9" r:id="rId1" display="sportdirektion@snooker.co.at" xr:uid="{00000000-0004-0000-0100-000001000000}"/>
    <hyperlink ref="C11" r:id="rId2" xr:uid="{00000000-0004-0000-0100-000002000000}"/>
  </hyperlinks>
  <pageMargins left="0.74803149606299213" right="0.74803149606299213" top="0.98425196850393704" bottom="0.98425196850393704" header="0.51181102362204722" footer="0.51181102362204722"/>
  <pageSetup paperSize="9" scale="80" orientation="portrait"/>
  <cellWatches>
    <cellWatch r="B9"/>
    <cellWatch r="B10"/>
    <cellWatch r="B19"/>
    <cellWatch r="B12"/>
    <cellWatch r="B57"/>
    <cellWatch r="B41"/>
    <cellWatch r="B29"/>
    <cellWatch r="B78"/>
    <cellWatch r="B40"/>
    <cellWatch r="B28"/>
    <cellWatch r="B77"/>
    <cellWatch r="B56"/>
    <cellWatch r="B32"/>
    <cellWatch r="B69"/>
    <cellWatch r="B4"/>
    <cellWatch r="B33"/>
    <cellWatch r="B13"/>
    <cellWatch r="B18"/>
    <cellWatch r="B15"/>
    <cellWatch r="B47"/>
    <cellWatch r="B26"/>
    <cellWatch r="B17"/>
    <cellWatch r="B37"/>
    <cellWatch r="B25"/>
    <cellWatch r="B61"/>
    <cellWatch r="I6"/>
    <cellWatch r="I7"/>
    <cellWatch r="I16"/>
    <cellWatch r="I9"/>
    <cellWatch r="I38"/>
    <cellWatch r="I26"/>
    <cellWatch r="I75"/>
    <cellWatch r="I54"/>
    <cellWatch r="I29"/>
    <cellWatch r="I66"/>
    <cellWatch r="I4"/>
    <cellWatch r="I30"/>
    <cellWatch r="I10"/>
    <cellWatch r="I37"/>
    <cellWatch r="I15"/>
    <cellWatch r="I12"/>
    <cellWatch r="B11"/>
    <cellWatch r="B20"/>
    <cellWatch r="B58"/>
    <cellWatch r="B42"/>
    <cellWatch r="B30"/>
    <cellWatch r="B79"/>
    <cellWatch r="B70"/>
    <cellWatch r="B5"/>
    <cellWatch r="B34"/>
    <cellWatch r="B14"/>
    <cellWatch r="B16"/>
    <cellWatch r="B24"/>
    <cellWatch r="B27"/>
    <cellWatch r="B21"/>
    <cellWatch r="B23"/>
    <cellWatch r="I21"/>
    <cellWatch r="I24"/>
    <cellWatch r="I25"/>
    <cellWatch r="B48"/>
    <cellWatch r="B38"/>
    <cellWatch r="B62"/>
    <cellWatch r="I8"/>
    <cellWatch r="I17"/>
    <cellWatch r="I39"/>
    <cellWatch r="I27"/>
    <cellWatch r="I76"/>
    <cellWatch r="I55"/>
    <cellWatch r="I67"/>
    <cellWatch r="I5"/>
    <cellWatch r="I31"/>
    <cellWatch r="I11"/>
    <cellWatch r="I13"/>
    <cellWatch r="B50"/>
    <cellWatch r="B53"/>
    <cellWatch r="B54"/>
    <cellWatch r="B49"/>
    <cellWatch r="I59"/>
    <cellWatch r="I47"/>
    <cellWatch r="I50"/>
    <cellWatch r="I51"/>
    <cellWatch r="I58"/>
    <cellWatch r="B46"/>
    <cellWatch r="B91"/>
    <cellWatch r="B82"/>
    <cellWatch r="B90"/>
    <cellWatch r="B60"/>
    <cellWatch r="B74"/>
    <cellWatch r="I88"/>
    <cellWatch r="I79"/>
    <cellWatch r="I14"/>
    <cellWatch r="I44"/>
    <cellWatch r="I23"/>
    <cellWatch r="I35"/>
    <cellWatch r="B81"/>
    <cellWatch r="B59"/>
    <cellWatch r="B71"/>
    <cellWatch r="B80"/>
    <cellWatch r="B63"/>
    <cellWatch r="B43"/>
    <cellWatch r="B31"/>
    <cellWatch r="B72"/>
    <cellWatch r="B35"/>
    <cellWatch r="B39"/>
    <cellWatch r="B64"/>
    <cellWatch r="B51"/>
    <cellWatch r="B55"/>
    <cellWatch r="B22"/>
    <cellWatch r="B95"/>
    <cellWatch r="B85"/>
    <cellWatch r="B94"/>
    <cellWatch r="B76"/>
    <cellWatch r="B93"/>
    <cellWatch r="I40"/>
    <cellWatch r="I28"/>
    <cellWatch r="I77"/>
    <cellWatch r="I56"/>
    <cellWatch r="I68"/>
    <cellWatch r="I32"/>
    <cellWatch r="B44"/>
    <cellWatch r="B36"/>
    <cellWatch r="I41"/>
    <cellWatch r="I78"/>
    <cellWatch r="I57"/>
    <cellWatch r="I69"/>
    <cellWatch r="I33"/>
    <cellWatch r="B52"/>
    <cellWatch r="I61"/>
    <cellWatch r="I49"/>
    <cellWatch r="I52"/>
    <cellWatch r="I53"/>
    <cellWatch r="I60"/>
    <cellWatch r="B84"/>
    <cellWatch r="B92"/>
    <cellWatch r="I90"/>
    <cellWatch r="I81"/>
    <cellWatch r="I46"/>
    <cellWatch r="B45"/>
    <cellWatch r="B73"/>
    <cellWatch r="I91"/>
    <cellWatch r="I70"/>
    <cellWatch r="I82"/>
    <cellWatch r="B83"/>
    <cellWatch r="B65"/>
    <cellWatch r="B86"/>
    <cellWatch r="B75"/>
    <cellWatch r="B66"/>
    <cellWatch r="B87"/>
    <cellWatch r="B67"/>
    <cellWatch r="B100"/>
    <cellWatch r="B99"/>
    <cellWatch r="B102"/>
    <cellWatch r="B101"/>
    <cellWatch r="I62"/>
    <cellWatch r="I99"/>
    <cellWatch r="I43"/>
    <cellWatch r="B103"/>
    <cellWatch r="I63"/>
    <cellWatch r="I100"/>
    <cellWatch r="I48"/>
    <cellWatch r="I83"/>
    <cellWatch r="I71"/>
    <cellWatch r="I74"/>
    <cellWatch r="B115"/>
    <cellWatch r="B106"/>
    <cellWatch r="B114"/>
    <cellWatch r="B98"/>
    <cellWatch r="I112"/>
    <cellWatch r="I103"/>
    <cellWatch r="B105"/>
    <cellWatch r="B104"/>
    <cellWatch r="B96"/>
    <cellWatch r="B88"/>
    <cellWatch r="B119"/>
    <cellWatch r="B109"/>
    <cellWatch r="B118"/>
    <cellWatch r="B117"/>
    <cellWatch r="I65"/>
    <cellWatch r="I87"/>
    <cellWatch r="B68"/>
    <cellWatch r="B6"/>
    <cellWatch r="I18"/>
    <cellWatch r="I22"/>
    <cellWatch r="I72"/>
    <cellWatch r="I36"/>
    <cellWatch r="I45"/>
    <cellWatch r="I89"/>
    <cellWatch r="I80"/>
    <cellWatch r="B97"/>
    <cellWatch r="B89"/>
    <cellWatch r="B7"/>
    <cellWatch r="I19"/>
    <cellWatch r="I73"/>
    <cellWatch r="I42"/>
    <cellWatch r="I34"/>
    <cellWatch r="I20"/>
    <cellWatch r="B107"/>
    <cellWatch r="B108"/>
    <cellWatch r="B110"/>
    <cellWatch r="B122"/>
    <cellWatch r="B113"/>
    <cellWatch r="B121"/>
    <cellWatch r="B112"/>
    <cellWatch r="B111"/>
    <cellWatch r="B126"/>
    <cellWatch r="B116"/>
    <cellWatch r="B125"/>
    <cellWatch r="B124"/>
    <cellWatch r="I64"/>
    <cellWatch r="I101"/>
    <cellWatch r="I92"/>
    <cellWatch r="I84"/>
    <cellWatch r="B123"/>
    <cellWatch r="I113"/>
    <cellWatch r="I104"/>
    <cellWatch r="B127"/>
    <cellWatch r="B8"/>
    <cellWatch r="B129"/>
    <cellWatch r="B120"/>
    <cellWatch r="B128"/>
    <cellWatch r="B133"/>
    <cellWatch r="B132"/>
    <cellWatch r="B131"/>
    <cellWatch r="H6"/>
    <cellWatch r="H7"/>
    <cellWatch r="H16"/>
    <cellWatch r="H9"/>
    <cellWatch r="H38"/>
    <cellWatch r="H26"/>
    <cellWatch r="H75"/>
    <cellWatch r="H54"/>
    <cellWatch r="H29"/>
    <cellWatch r="H66"/>
    <cellWatch r="H4"/>
    <cellWatch r="H30"/>
    <cellWatch r="H10"/>
    <cellWatch r="H37"/>
    <cellWatch r="H15"/>
    <cellWatch r="H12"/>
    <cellWatch r="H59"/>
    <cellWatch r="H47"/>
    <cellWatch r="H50"/>
    <cellWatch r="H51"/>
    <cellWatch r="H58"/>
    <cellWatch r="H44"/>
    <cellWatch r="H23"/>
    <cellWatch r="H35"/>
    <cellWatch r="H17"/>
    <cellWatch r="H39"/>
    <cellWatch r="H27"/>
    <cellWatch r="H31"/>
    <cellWatch r="H8"/>
    <cellWatch r="H76"/>
    <cellWatch r="H55"/>
    <cellWatch r="H67"/>
    <cellWatch r="H5"/>
    <cellWatch r="H11"/>
    <cellWatch r="H13"/>
    <cellWatch r="H21"/>
    <cellWatch r="H24"/>
    <cellWatch r="H25"/>
    <cellWatch r="H88"/>
    <cellWatch r="H79"/>
    <cellWatch r="H14"/>
    <cellWatch r="H62"/>
    <cellWatch r="H99"/>
    <cellWatch r="H78"/>
    <cellWatch r="H43"/>
    <cellWatch r="H90"/>
    <cellWatch r="H61"/>
    <cellWatch r="H63"/>
    <cellWatch r="H100"/>
    <cellWatch r="H91"/>
    <cellWatch r="H48"/>
    <cellWatch r="H83"/>
    <cellWatch r="H71"/>
    <cellWatch r="H74"/>
    <cellWatch r="H82"/>
    <cellWatch r="H112"/>
    <cellWatch r="H103"/>
    <cellWatch r="H68"/>
    <cellWatch r="B130"/>
    <cellWatch r="H40"/>
    <cellWatch r="H28"/>
    <cellWatch r="H77"/>
    <cellWatch r="H56"/>
    <cellWatch r="H32"/>
    <cellWatch r="H41"/>
    <cellWatch r="H57"/>
    <cellWatch r="H69"/>
    <cellWatch r="H33"/>
    <cellWatch r="H49"/>
    <cellWatch r="H52"/>
    <cellWatch r="H53"/>
    <cellWatch r="H60"/>
    <cellWatch r="H81"/>
    <cellWatch r="H46"/>
    <cellWatch r="H70"/>
    <cellWatch r="H65"/>
    <cellWatch r="H87"/>
    <cellWatch r="H18"/>
    <cellWatch r="H22"/>
    <cellWatch r="H72"/>
    <cellWatch r="H36"/>
    <cellWatch r="H45"/>
    <cellWatch r="H89"/>
    <cellWatch r="H80"/>
    <cellWatch r="H19"/>
    <cellWatch r="H73"/>
    <cellWatch r="I102"/>
    <cellWatch r="I93"/>
    <cellWatch r="I85"/>
    <cellWatch r="H64"/>
    <cellWatch r="H101"/>
    <cellWatch r="H92"/>
    <cellWatch r="H84"/>
    <cellWatch r="H113"/>
    <cellWatch r="H104"/>
    <cellWatch r="H42"/>
    <cellWatch r="H34"/>
    <cellWatch r="H20"/>
    <cellWatch r="I86"/>
    <cellWatch r="I94"/>
    <cellWatch r="I95"/>
    <cellWatch r="I107"/>
    <cellWatch r="I98"/>
    <cellWatch r="H94"/>
    <cellWatch r="H85"/>
    <cellWatch r="H95"/>
    <cellWatch r="H86"/>
    <cellWatch r="H107"/>
    <cellWatch r="H98"/>
    <cellWatch r="I96"/>
    <cellWatch r="I108"/>
    <cellWatch r="H96"/>
    <cellWatch r="I114"/>
    <cellWatch r="I105"/>
    <cellWatch r="H102"/>
    <cellWatch r="H93"/>
    <cellWatch r="H114"/>
    <cellWatch r="H105"/>
    <cellWatch r="B134"/>
    <cellWatch r="G22"/>
    <cellWatch r="G19"/>
    <cellWatch r="G15"/>
    <cellWatch r="G18"/>
    <cellWatch r="G16"/>
    <cellWatch r="G21"/>
    <cellWatch r="F22"/>
    <cellWatch r="F19"/>
    <cellWatch r="F18"/>
    <cellWatch r="F15"/>
    <cellWatch r="F16"/>
    <cellWatch r="F21"/>
    <cellWatch r="F20"/>
    <cellWatch r="G20"/>
    <cellWatch r="I111"/>
    <cellWatch r="I115"/>
    <cellWatch r="H111"/>
    <cellWatch r="I97"/>
    <cellWatch r="H115"/>
    <cellWatch r="G37"/>
    <cellWatch r="G34"/>
    <cellWatch r="G30"/>
    <cellWatch r="G33"/>
    <cellWatch r="G31"/>
    <cellWatch r="G36"/>
    <cellWatch r="F37"/>
    <cellWatch r="F34"/>
    <cellWatch r="F33"/>
    <cellWatch r="F30"/>
    <cellWatch r="F31"/>
    <cellWatch r="F36"/>
    <cellWatch r="F35"/>
    <cellWatch r="G35"/>
    <cellWatch r="H108"/>
    <cellWatch r="I109"/>
    <cellWatch r="I124"/>
    <cellWatch r="H124"/>
    <cellWatch r="I125"/>
    <cellWatch r="I116"/>
    <cellWatch r="I106"/>
    <cellWatch r="I119"/>
    <cellWatch r="I110"/>
    <cellWatch r="H106"/>
    <cellWatch r="H97"/>
    <cellWatch r="H119"/>
    <cellWatch r="H110"/>
    <cellWatch r="I120"/>
    <cellWatch r="B136"/>
    <cellWatch r="B135"/>
    <cellWatch r="B140"/>
    <cellWatch r="B139"/>
    <cellWatch r="B138"/>
    <cellWatch r="B137"/>
    <cellWatch r="H120"/>
    <cellWatch r="I118"/>
    <cellWatch r="H118"/>
    <cellWatch r="H109"/>
    <cellWatch r="H116"/>
    <cellWatch r="G23"/>
    <cellWatch r="G17"/>
    <cellWatch r="F23"/>
    <cellWatch r="F17"/>
    <cellWatch r="B2"/>
    <cellWatch r="I2"/>
    <cellWatch r="H2"/>
    <cellWatch r="I117"/>
    <cellWatch r="H117"/>
    <cellWatch r="G26"/>
    <cellWatch r="G25"/>
    <cellWatch r="F26"/>
    <cellWatch r="F25"/>
    <cellWatch r="F24"/>
    <cellWatch r="G24"/>
    <cellWatch r="I121"/>
    <cellWatch r="I132"/>
    <cellWatch r="I123"/>
    <cellWatch r="I133"/>
    <cellWatch r="B148"/>
    <cellWatch r="B147"/>
    <cellWatch r="I145"/>
    <cellWatch r="I136"/>
    <cellWatch r="B152"/>
    <cellWatch r="B142"/>
    <cellWatch r="B151"/>
    <cellWatch r="B150"/>
    <cellWatch r="I122"/>
    <cellWatch r="B141"/>
    <cellWatch r="B143"/>
    <cellWatch r="B155"/>
    <cellWatch r="B146"/>
    <cellWatch r="B154"/>
    <cellWatch r="B145"/>
    <cellWatch r="B144"/>
    <cellWatch r="B159"/>
    <cellWatch r="B149"/>
    <cellWatch r="B158"/>
    <cellWatch r="B157"/>
    <cellWatch r="I134"/>
    <cellWatch r="B156"/>
    <cellWatch r="I146"/>
    <cellWatch r="I137"/>
    <cellWatch r="B160"/>
    <cellWatch r="B162"/>
    <cellWatch r="B153"/>
    <cellWatch r="B161"/>
    <cellWatch r="B166"/>
    <cellWatch r="B165"/>
    <cellWatch r="B164"/>
    <cellWatch r="H121"/>
    <cellWatch r="H132"/>
    <cellWatch r="H123"/>
    <cellWatch r="H133"/>
    <cellWatch r="H145"/>
    <cellWatch r="H136"/>
    <cellWatch r="B163"/>
    <cellWatch r="H122"/>
    <cellWatch r="I135"/>
    <cellWatch r="I126"/>
    <cellWatch r="I147"/>
    <cellWatch r="I138"/>
    <cellWatch r="H134"/>
    <cellWatch r="H125"/>
    <cellWatch r="H146"/>
    <cellWatch r="H137"/>
    <cellWatch r="I127"/>
    <cellWatch r="H135"/>
    <cellWatch r="H126"/>
    <cellWatch r="H147"/>
    <cellWatch r="H138"/>
    <cellWatch r="B167"/>
    <cellWatch r="I128"/>
    <cellWatch r="I129"/>
    <cellWatch r="I130"/>
    <cellWatch r="I149"/>
    <cellWatch r="I141"/>
    <cellWatch r="H127"/>
    <cellWatch r="H128"/>
    <cellWatch r="H129"/>
    <cellWatch r="I131"/>
    <cellWatch r="H130"/>
    <cellWatch r="H149"/>
    <cellWatch r="H141"/>
    <cellWatch r="I142"/>
    <cellWatch r="I148"/>
    <cellWatch r="I139"/>
    <cellWatch r="H148"/>
    <cellWatch r="H139"/>
    <cellWatch r="B168"/>
    <cellWatch r="I144"/>
    <cellWatch r="I140"/>
    <cellWatch r="H144"/>
    <cellWatch r="H131"/>
    <cellWatch r="H140"/>
    <cellWatch r="G39"/>
    <cellWatch r="G32"/>
    <cellWatch r="G38"/>
    <cellWatch r="F39"/>
    <cellWatch r="F32"/>
    <cellWatch r="F38"/>
    <cellWatch r="B3"/>
    <cellWatch r="G13"/>
    <cellWatch r="G14"/>
    <cellWatch r="F13"/>
    <cellWatch r="F14"/>
    <cellWatch r="M26"/>
    <cellWatch r="F8"/>
    <cellWatch r="L8"/>
    <cellWatch r="B1"/>
    <cellWatch r="C3"/>
    <cellWatch r="I3"/>
    <cellWatch r="K3"/>
    <cellWatch r="I1"/>
    <cellWatch r="G2"/>
    <cellWatch r="F9"/>
    <cellWatch r="C4"/>
    <cellWatch r="G3"/>
    <cellWatch r="G28"/>
    <cellWatch r="G29"/>
    <cellWatch r="F28"/>
    <cellWatch r="F29"/>
    <cellWatch r="M24"/>
    <cellWatch r="I143"/>
    <cellWatch r="H143"/>
    <cellWatch r="H142"/>
    <cellWatch r="M27"/>
    <cellWatch r="G27"/>
    <cellWatch r="F27"/>
    <cellWatch r="I150"/>
    <cellWatch r="H150"/>
    <cellWatch r="B169"/>
    <cellWatch r="G40"/>
    <cellWatch r="F40"/>
    <cellWatch r="K6"/>
    <cellWatch r="K7"/>
    <cellWatch r="K16"/>
    <cellWatch r="K9"/>
    <cellWatch r="K64"/>
    <cellWatch r="K28"/>
    <cellWatch r="K101"/>
    <cellWatch r="K80"/>
    <cellWatch r="K45"/>
    <cellWatch r="K92"/>
    <cellWatch r="K4"/>
    <cellWatch r="K49"/>
    <cellWatch r="K10"/>
    <cellWatch r="K63"/>
    <cellWatch r="K15"/>
    <cellWatch r="K12"/>
    <cellWatch r="K21"/>
    <cellWatch r="K26"/>
    <cellWatch r="K27"/>
    <cellWatch r="K8"/>
    <cellWatch r="K17"/>
    <cellWatch r="K65"/>
    <cellWatch r="K29"/>
    <cellWatch r="K102"/>
    <cellWatch r="K81"/>
    <cellWatch r="K93"/>
    <cellWatch r="K5"/>
    <cellWatch r="K50"/>
    <cellWatch r="K11"/>
    <cellWatch r="K13"/>
    <cellWatch r="K85"/>
    <cellWatch r="K73"/>
    <cellWatch r="K76"/>
    <cellWatch r="K77"/>
    <cellWatch r="K84"/>
    <cellWatch r="K114"/>
    <cellWatch r="K105"/>
    <cellWatch r="K14"/>
    <cellWatch r="K70"/>
    <cellWatch r="K25"/>
    <cellWatch r="K61"/>
    <cellWatch r="M30"/>
    <cellWatch r="M11"/>
    <cellWatch r="F10"/>
    <cellWatch r="L11"/>
    <cellWatch r="L10"/>
    <cellWatch r="M25"/>
    <cellWatch r="N55"/>
    <cellWatch r="N54"/>
    <cellWatch r="N64"/>
    <cellWatch r="N56"/>
    <cellWatch r="N65"/>
    <cellWatch r="N50"/>
    <cellWatch r="N61"/>
    <cellWatch r="N53"/>
    <cellWatch r="N57"/>
    <cellWatch r="N63"/>
    <cellWatch r="N58"/>
    <cellWatch r="N59"/>
    <cellWatch r="N51"/>
    <cellWatch r="N62"/>
    <cellWatch r="N60"/>
    <cellWatch r="N52"/>
    <cellWatch r="I153"/>
    <cellWatch r="I154"/>
    <cellWatch r="B170"/>
    <cellWatch r="B174"/>
    <cellWatch r="B173"/>
    <cellWatch r="B172"/>
    <cellWatch r="H153"/>
    <cellWatch r="B171"/>
    <cellWatch r="I155"/>
    <cellWatch r="H154"/>
    <cellWatch r="H155"/>
    <cellWatch r="B175"/>
    <cellWatch r="I157"/>
    <cellWatch r="H157"/>
    <cellWatch r="I156"/>
    <cellWatch r="H156"/>
    <cellWatch r="B176"/>
    <cellWatch r="I152"/>
    <cellWatch r="H152"/>
    <cellWatch r="G45"/>
    <cellWatch r="G42"/>
    <cellWatch r="G41"/>
    <cellWatch r="G44"/>
    <cellWatch r="F45"/>
    <cellWatch r="F42"/>
    <cellWatch r="F41"/>
    <cellWatch r="F44"/>
    <cellWatch r="F43"/>
    <cellWatch r="G43"/>
    <cellWatch r="M32"/>
    <cellWatch r="F2"/>
    <cellWatch r="K23"/>
    <cellWatch r="K20"/>
    <cellWatch r="K22"/>
    <cellWatch r="I274"/>
    <cellWatch r="I272"/>
    <cellWatch r="H274"/>
    <cellWatch r="I273"/>
    <cellWatch r="H273"/>
    <cellWatch r="H272"/>
    <cellWatch r="G10"/>
    <cellWatch r="G92"/>
    <cellWatch r="M31"/>
    <cellWatch r="I200"/>
    <cellWatch r="I268"/>
    <cellWatch r="H200"/>
    <cellWatch r="I271"/>
    <cellWatch r="H268"/>
    <cellWatch r="I270"/>
    <cellWatch r="H271"/>
    <cellWatch r="H270"/>
    <cellWatch r="I269"/>
    <cellWatch r="H269"/>
    <cellWatch r="I218"/>
    <cellWatch r="H218"/>
    <cellWatch r="M29"/>
    <cellWatch r="M12"/>
    <cellWatch r="L12"/>
    <cellWatch r="J5"/>
    <cellWatch r="J6"/>
    <cellWatch r="J4"/>
    <cellWatch r="H3"/>
    <cellWatch r="C6"/>
    <cellWatch r="G5"/>
    <cellWatch r="K18"/>
    <cellWatch r="E22"/>
    <cellWatch r="E21"/>
    <cellWatch r="D22"/>
    <cellWatch r="D21"/>
    <cellWatch r="D20"/>
    <cellWatch r="E20"/>
    <cellWatch r="E24"/>
    <cellWatch r="E23"/>
    <cellWatch r="D24"/>
    <cellWatch r="D23"/>
    <cellWatch r="G12"/>
    <cellWatch r="F12"/>
    <cellWatch r="I151"/>
    <cellWatch r="H151"/>
    <cellWatch r="B177"/>
    <cellWatch r="I159"/>
    <cellWatch r="H159"/>
    <cellWatch r="I158"/>
    <cellWatch r="H158"/>
    <cellWatch r="B178"/>
    <cellWatch r="G46"/>
    <cellWatch r="F46"/>
    <cellWatch r="B179"/>
    <cellWatch r="B180"/>
    <cellWatch r="B181"/>
    <cellWatch r="B182"/>
    <cellWatch r="C7"/>
    <cellWatch r="B183"/>
    <cellWatch r="B184"/>
    <cellWatch r="B185"/>
    <cellWatch r="B187"/>
    <cellWatch r="M28"/>
    <cellWatch r="M23"/>
    <cellWatch r="K51"/>
    <cellWatch r="K99"/>
    <cellWatch r="K78"/>
    <cellWatch r="K46"/>
    <cellWatch r="K90"/>
    <cellWatch r="K19"/>
    <cellWatch r="K30"/>
    <cellWatch r="K52"/>
    <cellWatch r="K100"/>
    <cellWatch r="K79"/>
    <cellWatch r="K91"/>
    <cellWatch r="K38"/>
    <cellWatch r="K83"/>
    <cellWatch r="K71"/>
    <cellWatch r="K74"/>
    <cellWatch r="K75"/>
    <cellWatch r="K82"/>
    <cellWatch r="K112"/>
    <cellWatch r="K103"/>
  </cellWatche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>
    <tabColor rgb="FF00B050"/>
    <pageSetUpPr fitToPage="1"/>
  </sheetPr>
  <dimension ref="A4:K36"/>
  <sheetViews>
    <sheetView showGridLines="0" zoomScale="150" zoomScaleNormal="130" zoomScalePageLayoutView="130" workbookViewId="0">
      <pane ySplit="5" topLeftCell="A6" activePane="bottomLeft" state="frozenSplit"/>
      <selection activeCell="C17" sqref="C17"/>
      <selection pane="bottomLeft" activeCell="B35" sqref="B35"/>
    </sheetView>
  </sheetViews>
  <sheetFormatPr baseColWidth="10" defaultColWidth="11.5" defaultRowHeight="13" x14ac:dyDescent="0.15"/>
  <cols>
    <col min="1" max="1" width="3" style="21" bestFit="1" customWidth="1"/>
    <col min="2" max="2" width="6.6640625" style="21" bestFit="1" customWidth="1"/>
    <col min="3" max="3" width="14.6640625" style="22" customWidth="1"/>
    <col min="4" max="4" width="14.6640625" style="22" hidden="1" customWidth="1"/>
    <col min="5" max="5" width="33.33203125" style="23" bestFit="1" customWidth="1"/>
    <col min="6" max="6" width="47.33203125" style="24" bestFit="1" customWidth="1"/>
    <col min="7" max="7" width="6.83203125" style="29" customWidth="1"/>
    <col min="8" max="8" width="19.6640625" style="22" bestFit="1" customWidth="1"/>
    <col min="9" max="9" width="10.6640625" style="21" customWidth="1"/>
    <col min="10" max="16384" width="11.5" style="21"/>
  </cols>
  <sheetData>
    <row r="4" spans="1:11" x14ac:dyDescent="0.15">
      <c r="G4" s="25" t="s">
        <v>135</v>
      </c>
      <c r="H4" s="25" t="s">
        <v>111</v>
      </c>
    </row>
    <row r="5" spans="1:11" s="27" customFormat="1" x14ac:dyDescent="0.15">
      <c r="A5" s="25" t="s">
        <v>33</v>
      </c>
      <c r="B5" s="25" t="s">
        <v>112</v>
      </c>
      <c r="C5" s="25" t="s">
        <v>113</v>
      </c>
      <c r="D5" s="25" t="s">
        <v>113</v>
      </c>
      <c r="E5" s="25" t="s">
        <v>114</v>
      </c>
      <c r="F5" s="25" t="s">
        <v>14</v>
      </c>
      <c r="G5" s="25" t="s">
        <v>15</v>
      </c>
      <c r="H5" s="25" t="s">
        <v>217</v>
      </c>
      <c r="I5" s="26" t="s">
        <v>16</v>
      </c>
      <c r="K5" s="21"/>
    </row>
    <row r="6" spans="1:11" x14ac:dyDescent="0.15">
      <c r="A6" s="28">
        <v>1</v>
      </c>
      <c r="B6" s="123" t="s">
        <v>180</v>
      </c>
      <c r="C6" s="123" t="s">
        <v>61</v>
      </c>
      <c r="D6" s="123" t="s">
        <v>61</v>
      </c>
      <c r="E6" s="124" t="s">
        <v>181</v>
      </c>
      <c r="F6" s="93" t="s">
        <v>219</v>
      </c>
      <c r="G6" s="123">
        <v>8</v>
      </c>
      <c r="H6" s="122" t="s">
        <v>182</v>
      </c>
      <c r="I6" s="51">
        <v>0.41666666666666669</v>
      </c>
    </row>
    <row r="7" spans="1:11" x14ac:dyDescent="0.15">
      <c r="A7" s="28">
        <f>A6+1</f>
        <v>2</v>
      </c>
      <c r="B7" s="123" t="s">
        <v>20</v>
      </c>
      <c r="C7" s="123" t="s">
        <v>17</v>
      </c>
      <c r="D7" s="123" t="s">
        <v>17</v>
      </c>
      <c r="E7" s="124" t="s">
        <v>76</v>
      </c>
      <c r="F7" s="93" t="s">
        <v>174</v>
      </c>
      <c r="G7" s="123">
        <v>3</v>
      </c>
      <c r="H7" s="131" t="s">
        <v>144</v>
      </c>
      <c r="I7" s="51">
        <v>0.41666666666666669</v>
      </c>
    </row>
    <row r="8" spans="1:11" x14ac:dyDescent="0.15">
      <c r="A8" s="28">
        <f>A7+1</f>
        <v>3</v>
      </c>
      <c r="B8" s="123" t="s">
        <v>175</v>
      </c>
      <c r="C8" s="123" t="s">
        <v>17</v>
      </c>
      <c r="D8" s="123" t="s">
        <v>17</v>
      </c>
      <c r="E8" s="124" t="s">
        <v>176</v>
      </c>
      <c r="F8" s="93" t="s">
        <v>78</v>
      </c>
      <c r="G8" s="132">
        <v>6</v>
      </c>
      <c r="H8" s="126" t="s">
        <v>195</v>
      </c>
      <c r="I8" s="51">
        <v>0.41666666666666669</v>
      </c>
    </row>
    <row r="9" spans="1:11" x14ac:dyDescent="0.15">
      <c r="A9" s="28">
        <f t="shared" ref="A9:A35" si="0">A8+1</f>
        <v>4</v>
      </c>
      <c r="B9" s="123" t="s">
        <v>69</v>
      </c>
      <c r="C9" s="123" t="s">
        <v>61</v>
      </c>
      <c r="D9" s="123" t="s">
        <v>61</v>
      </c>
      <c r="E9" s="124" t="s">
        <v>62</v>
      </c>
      <c r="F9" s="93" t="s">
        <v>63</v>
      </c>
      <c r="G9" s="123">
        <v>12</v>
      </c>
      <c r="H9" s="131" t="s">
        <v>49</v>
      </c>
      <c r="I9" s="51">
        <v>0.4375</v>
      </c>
    </row>
    <row r="10" spans="1:11" x14ac:dyDescent="0.15">
      <c r="A10" s="28">
        <f t="shared" si="0"/>
        <v>5</v>
      </c>
      <c r="B10" s="123" t="s">
        <v>38</v>
      </c>
      <c r="C10" s="123" t="s">
        <v>61</v>
      </c>
      <c r="D10" s="123" t="s">
        <v>61</v>
      </c>
      <c r="E10" s="124" t="s">
        <v>158</v>
      </c>
      <c r="F10" s="133" t="s">
        <v>18</v>
      </c>
      <c r="G10" s="123" t="s">
        <v>159</v>
      </c>
      <c r="H10" s="131" t="s">
        <v>90</v>
      </c>
      <c r="I10" s="51" t="s">
        <v>159</v>
      </c>
    </row>
    <row r="11" spans="1:11" x14ac:dyDescent="0.15">
      <c r="A11" s="28">
        <f t="shared" si="0"/>
        <v>6</v>
      </c>
      <c r="B11" s="125" t="s">
        <v>1</v>
      </c>
      <c r="C11" s="123" t="s">
        <v>61</v>
      </c>
      <c r="D11" s="123" t="s">
        <v>61</v>
      </c>
      <c r="E11" s="124" t="s">
        <v>2</v>
      </c>
      <c r="F11" s="93" t="s">
        <v>3</v>
      </c>
      <c r="G11" s="123">
        <v>4</v>
      </c>
      <c r="H11" s="131" t="s">
        <v>4</v>
      </c>
      <c r="I11" s="51">
        <v>0.41666666666666669</v>
      </c>
    </row>
    <row r="12" spans="1:11" x14ac:dyDescent="0.15">
      <c r="A12" s="28">
        <f t="shared" si="0"/>
        <v>7</v>
      </c>
      <c r="B12" s="125" t="s">
        <v>64</v>
      </c>
      <c r="C12" s="123" t="s">
        <v>17</v>
      </c>
      <c r="D12" s="123" t="s">
        <v>17</v>
      </c>
      <c r="E12" s="124" t="s">
        <v>172</v>
      </c>
      <c r="F12" s="93" t="s">
        <v>56</v>
      </c>
      <c r="G12" s="123">
        <v>5</v>
      </c>
      <c r="H12" s="131" t="s">
        <v>50</v>
      </c>
      <c r="I12" s="51">
        <v>0.41666666666666669</v>
      </c>
    </row>
    <row r="13" spans="1:11" x14ac:dyDescent="0.15">
      <c r="A13" s="28">
        <f t="shared" si="0"/>
        <v>8</v>
      </c>
      <c r="B13" s="123" t="s">
        <v>184</v>
      </c>
      <c r="C13" s="125" t="s">
        <v>19</v>
      </c>
      <c r="D13" s="125" t="s">
        <v>19</v>
      </c>
      <c r="E13" s="124" t="s">
        <v>185</v>
      </c>
      <c r="F13" s="93" t="s">
        <v>194</v>
      </c>
      <c r="G13" s="123">
        <v>4</v>
      </c>
      <c r="H13" s="122" t="s">
        <v>186</v>
      </c>
      <c r="I13" s="51">
        <v>0.41666666666666669</v>
      </c>
    </row>
    <row r="14" spans="1:11" x14ac:dyDescent="0.15">
      <c r="A14" s="28">
        <f t="shared" si="0"/>
        <v>9</v>
      </c>
      <c r="B14" s="123" t="s">
        <v>155</v>
      </c>
      <c r="C14" s="125" t="s">
        <v>156</v>
      </c>
      <c r="D14" s="125" t="s">
        <v>156</v>
      </c>
      <c r="E14" s="124" t="s">
        <v>30</v>
      </c>
      <c r="F14" s="93" t="s">
        <v>192</v>
      </c>
      <c r="G14" s="123">
        <v>4</v>
      </c>
      <c r="H14" s="131" t="s">
        <v>37</v>
      </c>
      <c r="I14" s="51">
        <v>0.41666666666666669</v>
      </c>
    </row>
    <row r="15" spans="1:11" x14ac:dyDescent="0.15">
      <c r="A15" s="28">
        <f t="shared" si="0"/>
        <v>10</v>
      </c>
      <c r="B15" s="123" t="s">
        <v>51</v>
      </c>
      <c r="C15" s="125" t="s">
        <v>19</v>
      </c>
      <c r="D15" s="125" t="s">
        <v>19</v>
      </c>
      <c r="E15" s="124" t="s">
        <v>224</v>
      </c>
      <c r="F15" s="93" t="s">
        <v>225</v>
      </c>
      <c r="G15" s="123">
        <v>3</v>
      </c>
      <c r="H15" s="122" t="s">
        <v>187</v>
      </c>
      <c r="I15" s="51">
        <v>0.41666666666666669</v>
      </c>
    </row>
    <row r="16" spans="1:11" x14ac:dyDescent="0.15">
      <c r="A16" s="28">
        <f t="shared" si="0"/>
        <v>11</v>
      </c>
      <c r="B16" s="123" t="s">
        <v>166</v>
      </c>
      <c r="C16" s="123" t="s">
        <v>19</v>
      </c>
      <c r="D16" s="123" t="s">
        <v>19</v>
      </c>
      <c r="E16" s="124" t="s">
        <v>43</v>
      </c>
      <c r="F16" s="134" t="s">
        <v>58</v>
      </c>
      <c r="G16" s="123">
        <v>2</v>
      </c>
      <c r="H16" s="131" t="s">
        <v>45</v>
      </c>
      <c r="I16" s="51">
        <v>0.41666666666666669</v>
      </c>
    </row>
    <row r="17" spans="1:9" x14ac:dyDescent="0.15">
      <c r="A17" s="28">
        <f t="shared" si="0"/>
        <v>12</v>
      </c>
      <c r="B17" s="123" t="s">
        <v>46</v>
      </c>
      <c r="C17" s="123" t="s">
        <v>61</v>
      </c>
      <c r="D17" s="123" t="s">
        <v>61</v>
      </c>
      <c r="E17" s="124" t="s">
        <v>47</v>
      </c>
      <c r="F17" s="135" t="s">
        <v>18</v>
      </c>
      <c r="G17" s="123" t="s">
        <v>159</v>
      </c>
      <c r="H17" s="122" t="s">
        <v>201</v>
      </c>
      <c r="I17" s="51" t="s">
        <v>159</v>
      </c>
    </row>
    <row r="18" spans="1:9" x14ac:dyDescent="0.15">
      <c r="A18" s="28">
        <f t="shared" si="0"/>
        <v>13</v>
      </c>
      <c r="B18" s="136" t="s">
        <v>48</v>
      </c>
      <c r="C18" s="125" t="s">
        <v>156</v>
      </c>
      <c r="D18" s="125" t="s">
        <v>156</v>
      </c>
      <c r="E18" s="124" t="s">
        <v>60</v>
      </c>
      <c r="F18" s="93" t="s">
        <v>173</v>
      </c>
      <c r="G18" s="123">
        <v>4</v>
      </c>
      <c r="H18" s="122" t="s">
        <v>179</v>
      </c>
      <c r="I18" s="51">
        <v>0.41666666666666669</v>
      </c>
    </row>
    <row r="19" spans="1:9" x14ac:dyDescent="0.15">
      <c r="A19" s="28">
        <f t="shared" si="0"/>
        <v>14</v>
      </c>
      <c r="B19" s="125" t="s">
        <v>167</v>
      </c>
      <c r="C19" s="123" t="s">
        <v>61</v>
      </c>
      <c r="D19" s="123" t="s">
        <v>61</v>
      </c>
      <c r="E19" s="124" t="s">
        <v>171</v>
      </c>
      <c r="F19" s="93" t="s">
        <v>57</v>
      </c>
      <c r="G19" s="123">
        <v>8</v>
      </c>
      <c r="H19" s="131" t="s">
        <v>220</v>
      </c>
      <c r="I19" s="51">
        <v>0.41666666666666669</v>
      </c>
    </row>
    <row r="20" spans="1:9" x14ac:dyDescent="0.15">
      <c r="A20" s="28">
        <f t="shared" si="0"/>
        <v>15</v>
      </c>
      <c r="B20" s="123" t="s">
        <v>35</v>
      </c>
      <c r="C20" s="123" t="s">
        <v>61</v>
      </c>
      <c r="D20" s="123" t="s">
        <v>61</v>
      </c>
      <c r="E20" s="124" t="s">
        <v>36</v>
      </c>
      <c r="F20" s="93" t="s">
        <v>119</v>
      </c>
      <c r="G20" s="123">
        <v>2</v>
      </c>
      <c r="H20" s="122" t="s">
        <v>193</v>
      </c>
      <c r="I20" s="51">
        <v>0.41666666666666669</v>
      </c>
    </row>
    <row r="21" spans="1:9" x14ac:dyDescent="0.15">
      <c r="A21" s="28">
        <f t="shared" si="0"/>
        <v>16</v>
      </c>
      <c r="B21" s="123" t="s">
        <v>245</v>
      </c>
      <c r="C21" s="123" t="s">
        <v>61</v>
      </c>
      <c r="D21" s="123" t="s">
        <v>19</v>
      </c>
      <c r="E21" s="124" t="s">
        <v>246</v>
      </c>
      <c r="F21" s="93" t="s">
        <v>247</v>
      </c>
      <c r="G21" s="123">
        <v>8</v>
      </c>
      <c r="H21" s="131" t="s">
        <v>248</v>
      </c>
      <c r="I21" s="51">
        <v>0.41666666666666669</v>
      </c>
    </row>
    <row r="22" spans="1:9" x14ac:dyDescent="0.15">
      <c r="A22" s="28">
        <f t="shared" si="0"/>
        <v>17</v>
      </c>
      <c r="B22" s="123" t="s">
        <v>91</v>
      </c>
      <c r="C22" s="123" t="s">
        <v>19</v>
      </c>
      <c r="D22" s="123" t="s">
        <v>19</v>
      </c>
      <c r="E22" s="124" t="s">
        <v>92</v>
      </c>
      <c r="F22" s="93" t="s">
        <v>93</v>
      </c>
      <c r="G22" s="123">
        <v>3</v>
      </c>
      <c r="H22" s="131" t="s">
        <v>94</v>
      </c>
      <c r="I22" s="51">
        <v>0.41666666666666669</v>
      </c>
    </row>
    <row r="23" spans="1:9" x14ac:dyDescent="0.15">
      <c r="A23" s="28">
        <f t="shared" si="0"/>
        <v>18</v>
      </c>
      <c r="B23" s="123" t="s">
        <v>190</v>
      </c>
      <c r="C23" s="130" t="s">
        <v>159</v>
      </c>
      <c r="D23" s="130" t="s">
        <v>159</v>
      </c>
      <c r="E23" s="124" t="s">
        <v>191</v>
      </c>
      <c r="F23" s="135" t="s">
        <v>18</v>
      </c>
      <c r="G23" s="123" t="s">
        <v>159</v>
      </c>
      <c r="H23" s="131" t="s">
        <v>90</v>
      </c>
      <c r="I23" s="51">
        <v>0.41666666666666669</v>
      </c>
    </row>
    <row r="24" spans="1:9" x14ac:dyDescent="0.15">
      <c r="A24" s="28">
        <f t="shared" si="0"/>
        <v>19</v>
      </c>
      <c r="B24" s="123" t="s">
        <v>197</v>
      </c>
      <c r="C24" s="130" t="s">
        <v>19</v>
      </c>
      <c r="D24" s="130" t="s">
        <v>19</v>
      </c>
      <c r="E24" s="124" t="s">
        <v>198</v>
      </c>
      <c r="F24" s="135" t="s">
        <v>199</v>
      </c>
      <c r="G24" s="123">
        <v>2</v>
      </c>
      <c r="H24" s="122" t="s">
        <v>200</v>
      </c>
      <c r="I24" s="51">
        <v>0.41666666666666669</v>
      </c>
    </row>
    <row r="25" spans="1:9" x14ac:dyDescent="0.15">
      <c r="A25" s="28">
        <f t="shared" si="0"/>
        <v>20</v>
      </c>
      <c r="B25" s="136" t="s">
        <v>26</v>
      </c>
      <c r="C25" s="123" t="s">
        <v>19</v>
      </c>
      <c r="D25" s="123" t="s">
        <v>19</v>
      </c>
      <c r="E25" s="124" t="s">
        <v>27</v>
      </c>
      <c r="F25" s="93" t="s">
        <v>28</v>
      </c>
      <c r="G25" s="123">
        <v>1</v>
      </c>
      <c r="H25" s="131" t="s">
        <v>29</v>
      </c>
      <c r="I25" s="51" t="s">
        <v>75</v>
      </c>
    </row>
    <row r="26" spans="1:9" x14ac:dyDescent="0.15">
      <c r="A26" s="28">
        <f t="shared" si="0"/>
        <v>21</v>
      </c>
      <c r="B26" s="136" t="s">
        <v>160</v>
      </c>
      <c r="C26" s="123" t="s">
        <v>156</v>
      </c>
      <c r="D26" s="123" t="s">
        <v>156</v>
      </c>
      <c r="E26" s="124" t="s">
        <v>165</v>
      </c>
      <c r="F26" s="93" t="s">
        <v>173</v>
      </c>
      <c r="G26" s="123">
        <v>4</v>
      </c>
      <c r="H26" s="122" t="s">
        <v>223</v>
      </c>
      <c r="I26" s="51">
        <v>0.41666666666666669</v>
      </c>
    </row>
    <row r="27" spans="1:9" x14ac:dyDescent="0.15">
      <c r="A27" s="28">
        <f t="shared" si="0"/>
        <v>22</v>
      </c>
      <c r="B27" s="136" t="s">
        <v>71</v>
      </c>
      <c r="C27" s="123" t="s">
        <v>17</v>
      </c>
      <c r="D27" s="123" t="s">
        <v>17</v>
      </c>
      <c r="E27" s="124" t="s">
        <v>72</v>
      </c>
      <c r="F27" s="93" t="s">
        <v>73</v>
      </c>
      <c r="G27" s="123">
        <v>2</v>
      </c>
      <c r="H27" s="131" t="s">
        <v>74</v>
      </c>
      <c r="I27" s="51" t="s">
        <v>75</v>
      </c>
    </row>
    <row r="28" spans="1:9" x14ac:dyDescent="0.15">
      <c r="A28" s="28">
        <f t="shared" si="0"/>
        <v>23</v>
      </c>
      <c r="B28" s="123" t="s">
        <v>213</v>
      </c>
      <c r="C28" s="123" t="s">
        <v>61</v>
      </c>
      <c r="D28" s="123" t="s">
        <v>61</v>
      </c>
      <c r="E28" s="124" t="s">
        <v>214</v>
      </c>
      <c r="F28" s="137" t="s">
        <v>215</v>
      </c>
      <c r="G28" s="123">
        <v>1</v>
      </c>
      <c r="H28" s="131" t="s">
        <v>216</v>
      </c>
      <c r="I28" s="51">
        <v>0.41666666666666669</v>
      </c>
    </row>
    <row r="29" spans="1:9" x14ac:dyDescent="0.15">
      <c r="A29" s="28">
        <f t="shared" si="0"/>
        <v>24</v>
      </c>
      <c r="B29" s="123" t="s">
        <v>103</v>
      </c>
      <c r="C29" s="123" t="s">
        <v>19</v>
      </c>
      <c r="D29" s="123" t="s">
        <v>19</v>
      </c>
      <c r="E29" s="124" t="s">
        <v>104</v>
      </c>
      <c r="F29" s="137" t="s">
        <v>161</v>
      </c>
      <c r="G29" s="123">
        <v>2</v>
      </c>
      <c r="H29" s="47" t="s">
        <v>162</v>
      </c>
      <c r="I29" s="51">
        <v>0.41666666666666669</v>
      </c>
    </row>
    <row r="30" spans="1:9" x14ac:dyDescent="0.15">
      <c r="A30" s="28">
        <f t="shared" si="0"/>
        <v>25</v>
      </c>
      <c r="B30" s="123" t="s">
        <v>163</v>
      </c>
      <c r="C30" s="123" t="s">
        <v>19</v>
      </c>
      <c r="D30" s="123" t="s">
        <v>19</v>
      </c>
      <c r="E30" s="124" t="s">
        <v>164</v>
      </c>
      <c r="F30" s="93" t="s">
        <v>86</v>
      </c>
      <c r="G30" s="123">
        <v>2</v>
      </c>
      <c r="H30" s="131" t="s">
        <v>89</v>
      </c>
      <c r="I30" s="51">
        <v>0.41666666666666669</v>
      </c>
    </row>
    <row r="31" spans="1:9" x14ac:dyDescent="0.15">
      <c r="A31" s="28">
        <f t="shared" si="0"/>
        <v>26</v>
      </c>
      <c r="B31" s="123" t="s">
        <v>202</v>
      </c>
      <c r="C31" s="123" t="s">
        <v>19</v>
      </c>
      <c r="D31" s="123" t="s">
        <v>19</v>
      </c>
      <c r="E31" s="124" t="s">
        <v>203</v>
      </c>
      <c r="F31" s="93" t="s">
        <v>204</v>
      </c>
      <c r="G31" s="123">
        <v>2</v>
      </c>
      <c r="H31" s="122" t="s">
        <v>205</v>
      </c>
      <c r="I31" s="51">
        <v>0.41666666666666669</v>
      </c>
    </row>
    <row r="32" spans="1:9" x14ac:dyDescent="0.15">
      <c r="A32" s="28">
        <f t="shared" si="0"/>
        <v>27</v>
      </c>
      <c r="B32" s="123" t="s">
        <v>206</v>
      </c>
      <c r="C32" s="123" t="s">
        <v>19</v>
      </c>
      <c r="D32" s="123" t="s">
        <v>19</v>
      </c>
      <c r="E32" s="124" t="s">
        <v>207</v>
      </c>
      <c r="F32" s="93" t="s">
        <v>208</v>
      </c>
      <c r="G32" s="123">
        <v>1</v>
      </c>
      <c r="H32" s="122" t="s">
        <v>209</v>
      </c>
      <c r="I32" s="51">
        <v>0.41666666666666669</v>
      </c>
    </row>
    <row r="33" spans="1:9" x14ac:dyDescent="0.15">
      <c r="A33" s="28">
        <f t="shared" si="0"/>
        <v>28</v>
      </c>
      <c r="B33" s="123" t="s">
        <v>34</v>
      </c>
      <c r="C33" s="123" t="s">
        <v>61</v>
      </c>
      <c r="D33" s="123" t="s">
        <v>61</v>
      </c>
      <c r="E33" s="124" t="s">
        <v>211</v>
      </c>
      <c r="F33" s="93" t="s">
        <v>212</v>
      </c>
      <c r="G33" s="123">
        <v>1</v>
      </c>
      <c r="H33" s="131" t="s">
        <v>157</v>
      </c>
      <c r="I33" s="51">
        <v>0.41666666666666669</v>
      </c>
    </row>
    <row r="34" spans="1:9" x14ac:dyDescent="0.15">
      <c r="A34" s="28">
        <f t="shared" si="0"/>
        <v>29</v>
      </c>
      <c r="B34" s="123" t="s">
        <v>87</v>
      </c>
      <c r="C34" s="123" t="s">
        <v>156</v>
      </c>
      <c r="D34" s="123" t="s">
        <v>156</v>
      </c>
      <c r="E34" s="124" t="s">
        <v>59</v>
      </c>
      <c r="F34" s="93" t="s">
        <v>52</v>
      </c>
      <c r="G34" s="123">
        <v>3</v>
      </c>
      <c r="H34" s="131" t="s">
        <v>53</v>
      </c>
      <c r="I34" s="51">
        <v>0.41666666666666669</v>
      </c>
    </row>
    <row r="35" spans="1:9" x14ac:dyDescent="0.15">
      <c r="A35" s="28">
        <f t="shared" si="0"/>
        <v>30</v>
      </c>
      <c r="B35" s="123" t="s">
        <v>70</v>
      </c>
      <c r="C35" s="123" t="s">
        <v>19</v>
      </c>
      <c r="D35" s="123" t="s">
        <v>19</v>
      </c>
      <c r="E35" s="124" t="s">
        <v>177</v>
      </c>
      <c r="F35" s="93" t="s">
        <v>31</v>
      </c>
      <c r="G35" s="123">
        <v>8</v>
      </c>
      <c r="H35" s="47" t="s">
        <v>32</v>
      </c>
      <c r="I35" s="51">
        <v>0.41666666666666669</v>
      </c>
    </row>
    <row r="36" spans="1:9" x14ac:dyDescent="0.15">
      <c r="A36" s="138"/>
    </row>
  </sheetData>
  <sheetProtection algorithmName="SHA-512" hashValue="yRvmvkeDBlmA+Aq6vAGwb1zeQGnUjRfgv4pd2cJnndmtHnQUm73exdwhd4/pXFkFXbNP4CET1ERwOnS3WjKprg==" saltValue="uZXhJcDwIOJ9dOcCLdB1CA==" spinCount="100000" sheet="1" objects="1" scenarios="1" selectLockedCells="1" selectUnlockedCells="1"/>
  <phoneticPr fontId="46"/>
  <pageMargins left="0.39370078740157483" right="0.39370078740157483" top="0.51181102362204722" bottom="0.51181102362204722" header="0.39370078740157483" footer="0.39370078740157483"/>
  <pageSetup paperSize="9" scale="93" orientation="landscape"/>
  <cellWatches>
    <cellWatch r="B9"/>
    <cellWatch r="B10"/>
    <cellWatch r="B19"/>
    <cellWatch r="B12"/>
    <cellWatch r="B59"/>
    <cellWatch r="B43"/>
    <cellWatch r="B31"/>
    <cellWatch r="B80"/>
  </cellWatche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>
    <tabColor rgb="FF0070C0"/>
    <pageSetUpPr fitToPage="1"/>
  </sheetPr>
  <dimension ref="A1:J45"/>
  <sheetViews>
    <sheetView showGridLines="0" topLeftCell="A11" zoomScale="130" zoomScaleNormal="130" zoomScalePageLayoutView="130" workbookViewId="0">
      <selection activeCell="G21" sqref="G21"/>
    </sheetView>
  </sheetViews>
  <sheetFormatPr baseColWidth="10" defaultColWidth="11.5" defaultRowHeight="13" x14ac:dyDescent="0.15"/>
  <cols>
    <col min="1" max="1" width="4.33203125" style="30" bestFit="1" customWidth="1"/>
    <col min="2" max="2" width="29" style="30" bestFit="1" customWidth="1"/>
    <col min="3" max="3" width="11.33203125" style="30" bestFit="1" customWidth="1"/>
    <col min="4" max="4" width="14.83203125" style="30" bestFit="1" customWidth="1"/>
    <col min="5" max="5" width="3.6640625" style="30" customWidth="1"/>
    <col min="6" max="6" width="4.5" style="30" customWidth="1"/>
    <col min="7" max="7" width="14.5" style="30" bestFit="1" customWidth="1"/>
    <col min="8" max="8" width="11.83203125" style="30" customWidth="1"/>
    <col min="9" max="9" width="8.83203125" style="30" bestFit="1" customWidth="1"/>
    <col min="10" max="10" width="23.1640625" style="30" bestFit="1" customWidth="1"/>
    <col min="11" max="11" width="2.6640625" style="30" customWidth="1"/>
    <col min="12" max="16384" width="11.5" style="30"/>
  </cols>
  <sheetData>
    <row r="1" spans="1:9" s="102" customFormat="1" ht="23" x14ac:dyDescent="0.25">
      <c r="A1" s="101" t="s">
        <v>242</v>
      </c>
      <c r="G1" s="229" t="s">
        <v>241</v>
      </c>
      <c r="H1" s="229"/>
    </row>
    <row r="2" spans="1:9" s="102" customFormat="1" ht="23" x14ac:dyDescent="0.25">
      <c r="A2" s="101" t="s">
        <v>132</v>
      </c>
      <c r="C2" s="103"/>
    </row>
    <row r="3" spans="1:9" x14ac:dyDescent="0.15">
      <c r="C3" s="104"/>
    </row>
    <row r="4" spans="1:9" ht="25" customHeight="1" x14ac:dyDescent="0.2">
      <c r="A4" s="105" t="s">
        <v>12</v>
      </c>
      <c r="B4" s="106"/>
      <c r="C4" s="107" t="s">
        <v>147</v>
      </c>
      <c r="G4" s="230" t="s">
        <v>243</v>
      </c>
      <c r="H4" s="231"/>
      <c r="I4" s="232"/>
    </row>
    <row r="5" spans="1:9" ht="16" x14ac:dyDescent="0.2">
      <c r="A5" s="108" t="s">
        <v>77</v>
      </c>
      <c r="B5" s="109"/>
      <c r="C5" s="110">
        <v>40</v>
      </c>
      <c r="G5" s="233" t="s">
        <v>39</v>
      </c>
      <c r="H5" s="234"/>
      <c r="I5" s="110">
        <v>1</v>
      </c>
    </row>
    <row r="6" spans="1:9" ht="16" x14ac:dyDescent="0.2">
      <c r="A6" s="111"/>
      <c r="B6" s="112"/>
      <c r="C6" s="113"/>
      <c r="G6" s="62"/>
      <c r="H6" s="62"/>
      <c r="I6" s="62"/>
    </row>
    <row r="7" spans="1:9" ht="25" customHeight="1" x14ac:dyDescent="0.2">
      <c r="A7" s="107" t="s">
        <v>33</v>
      </c>
      <c r="B7" s="106" t="s">
        <v>23</v>
      </c>
      <c r="C7" s="107" t="s">
        <v>147</v>
      </c>
      <c r="G7" s="230" t="s">
        <v>244</v>
      </c>
      <c r="H7" s="231"/>
      <c r="I7" s="232"/>
    </row>
    <row r="8" spans="1:9" ht="16" x14ac:dyDescent="0.2">
      <c r="A8" s="114">
        <v>1</v>
      </c>
      <c r="B8" s="109" t="s">
        <v>133</v>
      </c>
      <c r="C8" s="110">
        <v>25</v>
      </c>
      <c r="G8" s="233" t="s">
        <v>39</v>
      </c>
      <c r="H8" s="234"/>
      <c r="I8" s="110">
        <v>0.5</v>
      </c>
    </row>
    <row r="9" spans="1:9" ht="16" x14ac:dyDescent="0.2">
      <c r="A9" s="114">
        <v>2</v>
      </c>
      <c r="B9" s="109" t="s">
        <v>134</v>
      </c>
      <c r="C9" s="110">
        <v>5</v>
      </c>
    </row>
    <row r="11" spans="1:9" ht="37" x14ac:dyDescent="0.2">
      <c r="A11" s="107" t="s">
        <v>33</v>
      </c>
      <c r="B11" s="106" t="s">
        <v>146</v>
      </c>
      <c r="C11" s="107" t="s">
        <v>147</v>
      </c>
      <c r="D11" s="146" t="s">
        <v>229</v>
      </c>
      <c r="G11" s="107" t="s">
        <v>22</v>
      </c>
      <c r="H11" s="107" t="s">
        <v>81</v>
      </c>
      <c r="I11" s="115" t="s">
        <v>227</v>
      </c>
    </row>
    <row r="12" spans="1:9" ht="16" x14ac:dyDescent="0.2">
      <c r="A12" s="114">
        <v>1</v>
      </c>
      <c r="B12" s="109" t="s">
        <v>148</v>
      </c>
      <c r="C12" s="110">
        <v>110</v>
      </c>
      <c r="D12" s="116" t="s">
        <v>228</v>
      </c>
      <c r="G12" s="110">
        <v>20</v>
      </c>
      <c r="H12" s="110" t="s">
        <v>138</v>
      </c>
      <c r="I12" s="117">
        <v>50</v>
      </c>
    </row>
    <row r="13" spans="1:9" ht="16" x14ac:dyDescent="0.2">
      <c r="A13" s="114">
        <f>A12+1</f>
        <v>2</v>
      </c>
      <c r="B13" s="109" t="s">
        <v>252</v>
      </c>
      <c r="C13" s="110">
        <v>50</v>
      </c>
      <c r="D13" s="116" t="s">
        <v>228</v>
      </c>
      <c r="G13" s="110">
        <v>18</v>
      </c>
      <c r="H13" s="110" t="s">
        <v>259</v>
      </c>
      <c r="I13" s="117">
        <v>50</v>
      </c>
    </row>
    <row r="14" spans="1:9" ht="16" x14ac:dyDescent="0.2">
      <c r="A14" s="114">
        <f t="shared" ref="A14:A27" si="0">A13+1</f>
        <v>3</v>
      </c>
      <c r="B14" s="109" t="s">
        <v>253</v>
      </c>
      <c r="C14" s="110">
        <v>50</v>
      </c>
      <c r="D14" s="116" t="s">
        <v>228</v>
      </c>
      <c r="G14" s="110">
        <v>18</v>
      </c>
      <c r="H14" s="110" t="s">
        <v>260</v>
      </c>
      <c r="I14" s="117">
        <v>50</v>
      </c>
    </row>
    <row r="15" spans="1:9" ht="16" x14ac:dyDescent="0.2">
      <c r="A15" s="114">
        <f t="shared" si="0"/>
        <v>4</v>
      </c>
      <c r="B15" s="109" t="s">
        <v>254</v>
      </c>
      <c r="C15" s="110">
        <v>50</v>
      </c>
      <c r="D15" s="116" t="s">
        <v>228</v>
      </c>
      <c r="G15" s="110">
        <v>18</v>
      </c>
      <c r="H15" s="110" t="s">
        <v>261</v>
      </c>
      <c r="I15" s="117">
        <v>50</v>
      </c>
    </row>
    <row r="16" spans="1:9" ht="16" x14ac:dyDescent="0.2">
      <c r="A16" s="114">
        <f t="shared" si="0"/>
        <v>5</v>
      </c>
      <c r="B16" s="109" t="s">
        <v>255</v>
      </c>
      <c r="C16" s="110">
        <v>50</v>
      </c>
      <c r="D16" s="116" t="s">
        <v>228</v>
      </c>
      <c r="G16" s="110">
        <v>18</v>
      </c>
      <c r="H16" s="110" t="s">
        <v>262</v>
      </c>
      <c r="I16" s="117">
        <v>50</v>
      </c>
    </row>
    <row r="17" spans="1:10" ht="16" x14ac:dyDescent="0.2">
      <c r="A17" s="114">
        <f t="shared" si="0"/>
        <v>6</v>
      </c>
      <c r="B17" s="109" t="s">
        <v>256</v>
      </c>
      <c r="C17" s="110">
        <v>50</v>
      </c>
      <c r="D17" s="116" t="s">
        <v>228</v>
      </c>
      <c r="G17" s="110">
        <v>18</v>
      </c>
      <c r="H17" s="110" t="s">
        <v>263</v>
      </c>
      <c r="I17" s="117">
        <v>50</v>
      </c>
    </row>
    <row r="18" spans="1:10" ht="16" x14ac:dyDescent="0.2">
      <c r="A18" s="114">
        <f t="shared" si="0"/>
        <v>7</v>
      </c>
      <c r="B18" s="109" t="s">
        <v>257</v>
      </c>
      <c r="C18" s="110">
        <v>50</v>
      </c>
      <c r="D18" s="116" t="s">
        <v>228</v>
      </c>
      <c r="G18" s="110">
        <v>18</v>
      </c>
      <c r="H18" s="110" t="s">
        <v>264</v>
      </c>
      <c r="I18" s="117">
        <v>50</v>
      </c>
    </row>
    <row r="19" spans="1:10" ht="16" x14ac:dyDescent="0.2">
      <c r="A19" s="114">
        <f t="shared" si="0"/>
        <v>8</v>
      </c>
      <c r="B19" s="109" t="s">
        <v>266</v>
      </c>
      <c r="C19" s="110">
        <v>50</v>
      </c>
      <c r="D19" s="116" t="s">
        <v>228</v>
      </c>
      <c r="G19" s="110">
        <v>18</v>
      </c>
      <c r="H19" s="110" t="s">
        <v>267</v>
      </c>
      <c r="I19" s="117">
        <v>50</v>
      </c>
    </row>
    <row r="20" spans="1:10" ht="16" x14ac:dyDescent="0.2">
      <c r="A20" s="114">
        <f t="shared" si="0"/>
        <v>9</v>
      </c>
      <c r="B20" s="109" t="s">
        <v>258</v>
      </c>
      <c r="C20" s="110">
        <v>50</v>
      </c>
      <c r="D20" s="116" t="s">
        <v>228</v>
      </c>
      <c r="G20" s="110">
        <v>18</v>
      </c>
      <c r="H20" s="110" t="s">
        <v>265</v>
      </c>
      <c r="I20" s="117">
        <v>50</v>
      </c>
    </row>
    <row r="21" spans="1:10" ht="16" x14ac:dyDescent="0.2">
      <c r="A21" s="114">
        <f t="shared" si="0"/>
        <v>10</v>
      </c>
      <c r="B21" s="109" t="s">
        <v>149</v>
      </c>
      <c r="C21" s="110" t="s">
        <v>13</v>
      </c>
      <c r="D21" s="120" t="s">
        <v>228</v>
      </c>
      <c r="F21" s="30" t="s">
        <v>143</v>
      </c>
      <c r="G21" s="100">
        <v>12</v>
      </c>
      <c r="H21" s="110" t="s">
        <v>82</v>
      </c>
      <c r="I21" s="117">
        <v>50</v>
      </c>
    </row>
    <row r="22" spans="1:10" ht="16" x14ac:dyDescent="0.2">
      <c r="A22" s="114">
        <f t="shared" si="0"/>
        <v>11</v>
      </c>
      <c r="B22" s="109" t="s">
        <v>150</v>
      </c>
      <c r="C22" s="110" t="s">
        <v>13</v>
      </c>
      <c r="D22" s="120" t="s">
        <v>228</v>
      </c>
      <c r="G22" s="110">
        <v>12</v>
      </c>
      <c r="H22" s="110" t="s">
        <v>83</v>
      </c>
      <c r="I22" s="117"/>
    </row>
    <row r="23" spans="1:10" ht="16" x14ac:dyDescent="0.2">
      <c r="A23" s="114">
        <f t="shared" si="0"/>
        <v>12</v>
      </c>
      <c r="B23" s="109" t="s">
        <v>40</v>
      </c>
      <c r="C23" s="110" t="s">
        <v>13</v>
      </c>
      <c r="D23" s="120" t="s">
        <v>228</v>
      </c>
      <c r="G23" s="110">
        <v>12</v>
      </c>
      <c r="H23" s="110" t="s">
        <v>84</v>
      </c>
      <c r="I23" s="117">
        <v>50</v>
      </c>
    </row>
    <row r="24" spans="1:10" ht="16" x14ac:dyDescent="0.2">
      <c r="A24" s="114">
        <f t="shared" si="0"/>
        <v>13</v>
      </c>
      <c r="B24" s="147" t="s">
        <v>168</v>
      </c>
      <c r="C24" s="149" t="s">
        <v>13</v>
      </c>
      <c r="D24" s="120" t="s">
        <v>228</v>
      </c>
      <c r="F24" s="140" t="s">
        <v>222</v>
      </c>
      <c r="G24" s="110">
        <v>12</v>
      </c>
      <c r="H24" s="110" t="s">
        <v>221</v>
      </c>
      <c r="I24" s="117">
        <v>50</v>
      </c>
      <c r="J24" s="62"/>
    </row>
    <row r="25" spans="1:10" ht="16" x14ac:dyDescent="0.2">
      <c r="A25" s="114">
        <f t="shared" si="0"/>
        <v>14</v>
      </c>
      <c r="B25" s="144" t="s">
        <v>210</v>
      </c>
      <c r="C25" s="145" t="s">
        <v>13</v>
      </c>
      <c r="D25" s="120" t="s">
        <v>228</v>
      </c>
      <c r="G25" s="110">
        <v>12</v>
      </c>
      <c r="H25" s="110" t="s">
        <v>210</v>
      </c>
      <c r="I25" s="117">
        <v>50</v>
      </c>
      <c r="J25" s="62"/>
    </row>
    <row r="26" spans="1:10" ht="16" x14ac:dyDescent="0.2">
      <c r="A26" s="114">
        <f t="shared" si="0"/>
        <v>15</v>
      </c>
      <c r="B26" s="148" t="s">
        <v>196</v>
      </c>
      <c r="C26" s="150">
        <v>0</v>
      </c>
      <c r="D26" s="116" t="s">
        <v>88</v>
      </c>
      <c r="G26" s="110">
        <v>0</v>
      </c>
      <c r="H26" s="110" t="s">
        <v>196</v>
      </c>
      <c r="I26" s="117"/>
    </row>
    <row r="27" spans="1:10" ht="16" x14ac:dyDescent="0.2">
      <c r="A27" s="114">
        <f t="shared" si="0"/>
        <v>16</v>
      </c>
      <c r="B27" s="148" t="s">
        <v>24</v>
      </c>
      <c r="C27" s="150">
        <v>0</v>
      </c>
      <c r="D27" s="116" t="s">
        <v>88</v>
      </c>
      <c r="E27" s="127"/>
      <c r="G27" s="110">
        <v>0</v>
      </c>
      <c r="H27" s="110" t="s">
        <v>24</v>
      </c>
      <c r="I27" s="117"/>
    </row>
    <row r="28" spans="1:10" ht="16" x14ac:dyDescent="0.2">
      <c r="G28" s="62" t="s">
        <v>226</v>
      </c>
      <c r="H28" s="113"/>
      <c r="I28" s="118"/>
    </row>
    <row r="29" spans="1:10" ht="16" x14ac:dyDescent="0.2">
      <c r="A29" s="113" t="s">
        <v>13</v>
      </c>
      <c r="G29" s="113"/>
      <c r="H29" s="113"/>
      <c r="I29" s="118"/>
    </row>
    <row r="30" spans="1:10" ht="27" x14ac:dyDescent="0.2">
      <c r="A30" s="119" t="s">
        <v>33</v>
      </c>
      <c r="B30" s="106" t="s">
        <v>146</v>
      </c>
      <c r="C30" s="107" t="s">
        <v>147</v>
      </c>
      <c r="D30" s="139" t="s">
        <v>151</v>
      </c>
      <c r="H30" s="62"/>
      <c r="I30" s="62"/>
    </row>
    <row r="31" spans="1:10" ht="16" x14ac:dyDescent="0.2">
      <c r="A31" s="114">
        <v>10</v>
      </c>
      <c r="B31" s="109" t="s">
        <v>149</v>
      </c>
      <c r="C31" s="110">
        <v>20</v>
      </c>
      <c r="D31" s="120">
        <v>6</v>
      </c>
    </row>
    <row r="32" spans="1:10" ht="16" x14ac:dyDescent="0.2">
      <c r="A32" s="114">
        <v>10</v>
      </c>
      <c r="B32" s="109" t="s">
        <v>149</v>
      </c>
      <c r="C32" s="110">
        <v>30</v>
      </c>
      <c r="D32" s="120">
        <v>20</v>
      </c>
    </row>
    <row r="33" spans="1:5" ht="16" x14ac:dyDescent="0.2">
      <c r="A33" s="114">
        <v>10</v>
      </c>
      <c r="B33" s="109" t="s">
        <v>149</v>
      </c>
      <c r="C33" s="110">
        <v>40</v>
      </c>
      <c r="D33" s="121">
        <v>21</v>
      </c>
      <c r="E33" s="62"/>
    </row>
    <row r="34" spans="1:5" ht="16" x14ac:dyDescent="0.2">
      <c r="A34" s="114">
        <v>11</v>
      </c>
      <c r="B34" s="109" t="s">
        <v>150</v>
      </c>
      <c r="C34" s="110">
        <v>20</v>
      </c>
      <c r="D34" s="120">
        <v>6</v>
      </c>
      <c r="E34" s="62"/>
    </row>
    <row r="35" spans="1:5" ht="16" x14ac:dyDescent="0.2">
      <c r="A35" s="114">
        <v>11</v>
      </c>
      <c r="B35" s="109" t="s">
        <v>150</v>
      </c>
      <c r="C35" s="110">
        <v>30</v>
      </c>
      <c r="D35" s="120">
        <v>20</v>
      </c>
      <c r="E35" s="62"/>
    </row>
    <row r="36" spans="1:5" ht="16" x14ac:dyDescent="0.2">
      <c r="A36" s="114">
        <v>11</v>
      </c>
      <c r="B36" s="109" t="s">
        <v>150</v>
      </c>
      <c r="C36" s="110">
        <v>40</v>
      </c>
      <c r="D36" s="121">
        <v>21</v>
      </c>
    </row>
    <row r="37" spans="1:5" ht="16" x14ac:dyDescent="0.2">
      <c r="A37" s="114">
        <v>12</v>
      </c>
      <c r="B37" s="109" t="s">
        <v>40</v>
      </c>
      <c r="C37" s="110">
        <v>20</v>
      </c>
      <c r="D37" s="120">
        <v>6</v>
      </c>
    </row>
    <row r="38" spans="1:5" ht="16" x14ac:dyDescent="0.2">
      <c r="A38" s="114">
        <v>12</v>
      </c>
      <c r="B38" s="109" t="s">
        <v>40</v>
      </c>
      <c r="C38" s="110">
        <v>30</v>
      </c>
      <c r="D38" s="120">
        <v>20</v>
      </c>
    </row>
    <row r="39" spans="1:5" ht="16" x14ac:dyDescent="0.2">
      <c r="A39" s="114">
        <v>12</v>
      </c>
      <c r="B39" s="109" t="s">
        <v>40</v>
      </c>
      <c r="C39" s="110">
        <v>40</v>
      </c>
      <c r="D39" s="121">
        <v>21</v>
      </c>
    </row>
    <row r="40" spans="1:5" ht="16" x14ac:dyDescent="0.2">
      <c r="A40" s="114">
        <v>13</v>
      </c>
      <c r="B40" s="147" t="s">
        <v>168</v>
      </c>
      <c r="C40" s="149">
        <v>20</v>
      </c>
      <c r="D40" s="120">
        <v>6</v>
      </c>
    </row>
    <row r="41" spans="1:5" ht="16" x14ac:dyDescent="0.2">
      <c r="A41" s="114">
        <v>13</v>
      </c>
      <c r="B41" s="147" t="s">
        <v>168</v>
      </c>
      <c r="C41" s="149">
        <v>30</v>
      </c>
      <c r="D41" s="120">
        <v>20</v>
      </c>
    </row>
    <row r="42" spans="1:5" ht="16" x14ac:dyDescent="0.2">
      <c r="A42" s="116">
        <v>13</v>
      </c>
      <c r="B42" s="141" t="s">
        <v>168</v>
      </c>
      <c r="C42" s="142">
        <v>40</v>
      </c>
      <c r="D42" s="121">
        <v>21</v>
      </c>
    </row>
    <row r="43" spans="1:5" ht="16" x14ac:dyDescent="0.2">
      <c r="A43" s="143">
        <v>14</v>
      </c>
      <c r="B43" s="144" t="s">
        <v>210</v>
      </c>
      <c r="C43" s="145">
        <v>20</v>
      </c>
      <c r="D43" s="120">
        <v>6</v>
      </c>
    </row>
    <row r="44" spans="1:5" ht="16" x14ac:dyDescent="0.2">
      <c r="A44" s="143">
        <v>14</v>
      </c>
      <c r="B44" s="144" t="s">
        <v>210</v>
      </c>
      <c r="C44" s="145">
        <v>30</v>
      </c>
      <c r="D44" s="120">
        <v>20</v>
      </c>
    </row>
    <row r="45" spans="1:5" ht="16" x14ac:dyDescent="0.2">
      <c r="A45" s="116">
        <v>14</v>
      </c>
      <c r="B45" s="141" t="s">
        <v>210</v>
      </c>
      <c r="C45" s="142">
        <v>40</v>
      </c>
      <c r="D45" s="121">
        <v>21</v>
      </c>
    </row>
  </sheetData>
  <sheetProtection algorithmName="SHA-512" hashValue="aHuOKaI7ysDu2RPNQnB9iW5Qz35fMm9yAEt/kbynwbYj5Gqho1zTK8U8a5GRitzSDGXCJqoKWNltCzC+eT+j0g==" saltValue="Oc/CVa4rJG+Cx60dJjsJ+w==" spinCount="100000" sheet="1" selectLockedCells="1"/>
  <sortState xmlns:xlrd2="http://schemas.microsoft.com/office/spreadsheetml/2017/richdata2" ref="B23:E26">
    <sortCondition ref="E23:E26"/>
  </sortState>
  <mergeCells count="5">
    <mergeCell ref="G1:H1"/>
    <mergeCell ref="G7:I7"/>
    <mergeCell ref="G8:H8"/>
    <mergeCell ref="G4:I4"/>
    <mergeCell ref="G5:H5"/>
  </mergeCells>
  <pageMargins left="0.70866141732283472" right="0.70866141732283472" top="0.78740157480314965" bottom="0.78740157480314965" header="0.31496062992125984" footer="0.31496062992125984"/>
  <pageSetup paperSize="9" scale="97" orientation="portrait" r:id="rId1"/>
  <cellWatches>
    <cellWatch r="B9"/>
    <cellWatch r="B10"/>
    <cellWatch r="B23"/>
    <cellWatch r="B12"/>
    <cellWatch r="B61"/>
    <cellWatch r="B45"/>
    <cellWatch r="B33"/>
    <cellWatch r="B82"/>
    <cellWatch r="B36"/>
    <cellWatch r="B73"/>
    <cellWatch r="B4"/>
    <cellWatch r="B37"/>
    <cellWatch r="B14"/>
    <cellWatch r="B44"/>
    <cellWatch r="B22"/>
    <cellWatch r="B18"/>
    <cellWatch r="B51"/>
    <cellWatch r="B30"/>
    <cellWatch r="B32"/>
    <cellWatch r="B81"/>
    <cellWatch r="B60"/>
    <cellWatch r="I6"/>
    <cellWatch r="I7"/>
    <cellWatch r="I20"/>
    <cellWatch r="I9"/>
    <cellWatch r="I42"/>
    <cellWatch r="I30"/>
    <cellWatch r="I79"/>
    <cellWatch r="I58"/>
    <cellWatch r="I33"/>
    <cellWatch r="I70"/>
    <cellWatch r="I4"/>
    <cellWatch r="I34"/>
    <cellWatch r="I10"/>
    <cellWatch r="I41"/>
    <cellWatch r="I18"/>
    <cellWatch r="I12"/>
    <cellWatch r="B21"/>
    <cellWatch r="B41"/>
    <cellWatch r="B29"/>
    <cellWatch r="B65"/>
    <cellWatch r="B46"/>
    <cellWatch r="B25"/>
    <cellWatch r="B11"/>
    <cellWatch r="B24"/>
    <cellWatch r="B34"/>
    <cellWatch r="B83"/>
    <cellWatch r="B62"/>
    <cellWatch r="B74"/>
    <cellWatch r="B5"/>
    <cellWatch r="B38"/>
    <cellWatch r="B16"/>
    <cellWatch r="B20"/>
    <cellWatch r="B66"/>
    <cellWatch r="B54"/>
    <cellWatch r="B57"/>
    <cellWatch r="B58"/>
    <cellWatch r="B53"/>
    <cellWatch r="I63"/>
    <cellWatch r="I51"/>
    <cellWatch r="I54"/>
    <cellWatch r="I55"/>
    <cellWatch r="I62"/>
    <cellWatch r="B50"/>
    <cellWatch r="B31"/>
    <cellWatch r="B42"/>
    <cellWatch r="I21"/>
    <cellWatch r="I43"/>
    <cellWatch r="I31"/>
    <cellWatch r="I35"/>
    <cellWatch r="B52"/>
    <cellWatch r="I8"/>
    <cellWatch r="I80"/>
    <cellWatch r="I59"/>
    <cellWatch r="I71"/>
    <cellWatch r="I5"/>
    <cellWatch r="I11"/>
    <cellWatch r="I14"/>
    <cellWatch r="B28"/>
    <cellWatch r="B27"/>
    <cellWatch r="I25"/>
    <cellWatch r="I28"/>
    <cellWatch r="I29"/>
    <cellWatch r="B95"/>
    <cellWatch r="B86"/>
    <cellWatch r="B94"/>
    <cellWatch r="B64"/>
    <cellWatch r="B78"/>
    <cellWatch r="I92"/>
    <cellWatch r="I83"/>
    <cellWatch r="I16"/>
    <cellWatch r="I48"/>
    <cellWatch r="I27"/>
    <cellWatch r="I39"/>
    <cellWatch r="B47"/>
    <cellWatch r="B26"/>
    <cellWatch r="B85"/>
    <cellWatch r="B63"/>
    <cellWatch r="B75"/>
    <cellWatch r="B84"/>
    <cellWatch r="B67"/>
    <cellWatch r="B35"/>
    <cellWatch r="B76"/>
    <cellWatch r="B39"/>
    <cellWatch r="B43"/>
    <cellWatch r="B68"/>
    <cellWatch r="B55"/>
    <cellWatch r="B59"/>
    <cellWatch r="B98"/>
    <cellWatch r="B89"/>
    <cellWatch r="B97"/>
    <cellWatch r="B80"/>
    <cellWatch r="B99"/>
    <cellWatch r="B48"/>
    <cellWatch r="B49"/>
    <cellWatch r="B87"/>
    <cellWatch r="B40"/>
    <cellWatch r="B69"/>
    <cellWatch r="B56"/>
    <cellWatch r="B90"/>
    <cellWatch r="B79"/>
    <cellWatch r="B70"/>
    <cellWatch r="B91"/>
    <cellWatch r="B71"/>
    <cellWatch r="B104"/>
    <cellWatch r="B103"/>
    <cellWatch r="B106"/>
    <cellWatch r="B105"/>
    <cellWatch r="I66"/>
    <cellWatch r="I103"/>
    <cellWatch r="I82"/>
    <cellWatch r="I47"/>
    <cellWatch r="I94"/>
    <cellWatch r="I65"/>
    <cellWatch r="B107"/>
    <cellWatch r="I67"/>
    <cellWatch r="I104"/>
    <cellWatch r="I95"/>
    <cellWatch r="I52"/>
    <cellWatch r="B77"/>
    <cellWatch r="I87"/>
    <cellWatch r="I75"/>
    <cellWatch r="I78"/>
    <cellWatch r="I86"/>
    <cellWatch r="B119"/>
    <cellWatch r="B110"/>
    <cellWatch r="B118"/>
    <cellWatch r="B102"/>
    <cellWatch r="I116"/>
    <cellWatch r="I107"/>
    <cellWatch r="I72"/>
    <cellWatch r="B88"/>
    <cellWatch r="B109"/>
    <cellWatch r="B108"/>
    <cellWatch r="B100"/>
    <cellWatch r="B92"/>
    <cellWatch r="B123"/>
    <cellWatch r="B113"/>
    <cellWatch r="B122"/>
    <cellWatch r="B121"/>
    <cellWatch r="I44"/>
    <cellWatch r="I32"/>
    <cellWatch r="I81"/>
    <cellWatch r="I60"/>
    <cellWatch r="I36"/>
    <cellWatch r="I45"/>
    <cellWatch r="I61"/>
    <cellWatch r="I73"/>
    <cellWatch r="I37"/>
    <cellWatch r="I53"/>
    <cellWatch r="I56"/>
    <cellWatch r="I57"/>
    <cellWatch r="I64"/>
    <cellWatch r="B96"/>
    <cellWatch r="I85"/>
    <cellWatch r="I50"/>
    <cellWatch r="I74"/>
    <cellWatch r="I69"/>
    <cellWatch r="I91"/>
    <cellWatch r="B72"/>
    <cellWatch r="B6"/>
    <cellWatch r="I38"/>
    <cellWatch r="B8"/>
    <cellWatch r="B7"/>
    <cellWatch r="I46"/>
    <cellWatch r="I22"/>
    <cellWatch r="I26"/>
    <cellWatch r="I76"/>
    <cellWatch r="I40"/>
    <cellWatch r="I49"/>
    <cellWatch r="I93"/>
    <cellWatch r="I84"/>
    <cellWatch r="B101"/>
    <cellWatch r="B93"/>
    <cellWatch r="I23"/>
    <cellWatch r="I77"/>
    <cellWatch r="I24"/>
    <cellWatch r="I68"/>
    <cellWatch r="I105"/>
    <cellWatch r="I96"/>
    <cellWatch r="I88"/>
    <cellWatch r="B120"/>
    <cellWatch r="B111"/>
    <cellWatch r="I117"/>
    <cellWatch r="I108"/>
    <cellWatch r="B124"/>
    <cellWatch r="B114"/>
    <cellWatch r="H6"/>
    <cellWatch r="H7"/>
    <cellWatch r="H20"/>
    <cellWatch r="H9"/>
    <cellWatch r="H42"/>
    <cellWatch r="H30"/>
    <cellWatch r="H79"/>
    <cellWatch r="H58"/>
    <cellWatch r="H33"/>
    <cellWatch r="H70"/>
    <cellWatch r="H4"/>
    <cellWatch r="H34"/>
    <cellWatch r="H10"/>
    <cellWatch r="H41"/>
    <cellWatch r="H18"/>
    <cellWatch r="H12"/>
    <cellWatch r="H63"/>
    <cellWatch r="H51"/>
    <cellWatch r="H54"/>
    <cellWatch r="H55"/>
    <cellWatch r="H62"/>
    <cellWatch r="H48"/>
    <cellWatch r="H27"/>
    <cellWatch r="H39"/>
    <cellWatch r="H21"/>
    <cellWatch r="H43"/>
    <cellWatch r="H31"/>
    <cellWatch r="H35"/>
    <cellWatch r="H8"/>
    <cellWatch r="H80"/>
    <cellWatch r="H59"/>
    <cellWatch r="H71"/>
    <cellWatch r="H5"/>
    <cellWatch r="H11"/>
    <cellWatch r="H14"/>
    <cellWatch r="H25"/>
    <cellWatch r="H28"/>
    <cellWatch r="H29"/>
    <cellWatch r="H92"/>
    <cellWatch r="H83"/>
    <cellWatch r="H16"/>
    <cellWatch r="H66"/>
    <cellWatch r="H103"/>
    <cellWatch r="H82"/>
    <cellWatch r="H47"/>
    <cellWatch r="H94"/>
    <cellWatch r="H65"/>
    <cellWatch r="H67"/>
    <cellWatch r="H104"/>
    <cellWatch r="H95"/>
    <cellWatch r="H52"/>
    <cellWatch r="H87"/>
    <cellWatch r="H75"/>
    <cellWatch r="H78"/>
    <cellWatch r="H86"/>
    <cellWatch r="B117"/>
    <cellWatch r="H116"/>
    <cellWatch r="H107"/>
    <cellWatch r="H72"/>
    <cellWatch r="B112"/>
    <cellWatch r="H44"/>
    <cellWatch r="H32"/>
    <cellWatch r="H81"/>
    <cellWatch r="H60"/>
    <cellWatch r="H36"/>
    <cellWatch r="H45"/>
    <cellWatch r="H61"/>
    <cellWatch r="H73"/>
    <cellWatch r="H37"/>
    <cellWatch r="H53"/>
    <cellWatch r="H56"/>
    <cellWatch r="H57"/>
    <cellWatch r="H64"/>
    <cellWatch r="H85"/>
    <cellWatch r="H50"/>
    <cellWatch r="H74"/>
    <cellWatch r="H69"/>
    <cellWatch r="H91"/>
    <cellWatch r="H22"/>
    <cellWatch r="H26"/>
    <cellWatch r="H76"/>
    <cellWatch r="H40"/>
    <cellWatch r="H49"/>
    <cellWatch r="H93"/>
    <cellWatch r="H84"/>
    <cellWatch r="H23"/>
    <cellWatch r="H77"/>
    <cellWatch r="B115"/>
    <cellWatch r="B126"/>
    <cellWatch r="B125"/>
    <cellWatch r="B116"/>
    <cellWatch r="B130"/>
    <cellWatch r="B129"/>
    <cellWatch r="B128"/>
    <cellWatch r="B127"/>
    <cellWatch r="B131"/>
    <cellWatch r="B133"/>
    <cellWatch r="B132"/>
    <cellWatch r="B137"/>
    <cellWatch r="B136"/>
    <cellWatch r="B135"/>
    <cellWatch r="B134"/>
    <cellWatch r="H24"/>
  </cellWatche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3">
    <tabColor rgb="FF00B050"/>
    <pageSetUpPr fitToPage="1"/>
  </sheetPr>
  <dimension ref="A1:M151"/>
  <sheetViews>
    <sheetView showGridLines="0" workbookViewId="0">
      <selection activeCell="C10" sqref="C10"/>
    </sheetView>
  </sheetViews>
  <sheetFormatPr baseColWidth="10" defaultColWidth="11.5" defaultRowHeight="13" x14ac:dyDescent="0.15"/>
  <cols>
    <col min="1" max="2" width="16.83203125" customWidth="1"/>
    <col min="3" max="3" width="12.6640625" style="7" hidden="1" customWidth="1"/>
    <col min="4" max="4" width="12.6640625" style="7" customWidth="1"/>
    <col min="5" max="5" width="12.6640625" customWidth="1"/>
    <col min="6" max="6" width="6.6640625" style="7" customWidth="1"/>
    <col min="7" max="7" width="20.6640625" customWidth="1"/>
    <col min="8" max="9" width="35.6640625" customWidth="1"/>
    <col min="10" max="10" width="12.5" style="7" bestFit="1" customWidth="1"/>
  </cols>
  <sheetData>
    <row r="1" spans="1:13" ht="39.75" customHeight="1" x14ac:dyDescent="0.15">
      <c r="A1" s="238" t="s">
        <v>98</v>
      </c>
      <c r="B1" s="238"/>
      <c r="C1" s="238"/>
      <c r="D1" s="238"/>
      <c r="E1" s="238"/>
      <c r="F1" s="238"/>
      <c r="G1" s="238"/>
      <c r="H1" s="238"/>
      <c r="I1" s="238"/>
      <c r="J1" s="238"/>
      <c r="L1" s="54"/>
    </row>
    <row r="2" spans="1:13" ht="3.75" customHeight="1" x14ac:dyDescent="0.25">
      <c r="A2" s="1"/>
      <c r="B2" s="1"/>
      <c r="C2" s="53"/>
      <c r="D2" s="1"/>
      <c r="E2" s="55"/>
      <c r="F2" s="1"/>
      <c r="G2" s="1"/>
      <c r="H2" s="1"/>
      <c r="I2" s="1"/>
      <c r="J2" s="1"/>
      <c r="L2" s="54"/>
    </row>
    <row r="3" spans="1:13" ht="14" x14ac:dyDescent="0.15">
      <c r="A3" s="240" t="s">
        <v>110</v>
      </c>
      <c r="B3" s="240"/>
      <c r="C3" s="240"/>
      <c r="D3" s="240"/>
      <c r="E3" s="240"/>
      <c r="F3" s="240"/>
      <c r="G3" s="240"/>
      <c r="H3" s="240"/>
      <c r="I3" s="240"/>
      <c r="J3" s="240"/>
    </row>
    <row r="4" spans="1:13" ht="14" x14ac:dyDescent="0.15">
      <c r="A4" s="240" t="s">
        <v>131</v>
      </c>
      <c r="B4" s="240"/>
      <c r="C4" s="240"/>
      <c r="D4" s="240"/>
      <c r="E4" s="240"/>
      <c r="F4" s="240"/>
      <c r="G4" s="240"/>
      <c r="H4" s="240"/>
      <c r="I4" s="240"/>
      <c r="J4" s="240"/>
    </row>
    <row r="5" spans="1:13" ht="14" x14ac:dyDescent="0.15">
      <c r="A5" s="240" t="s">
        <v>99</v>
      </c>
      <c r="B5" s="240"/>
      <c r="C5" s="240"/>
      <c r="D5" s="240"/>
      <c r="E5" s="240"/>
      <c r="F5" s="240"/>
      <c r="G5" s="240"/>
      <c r="H5" s="240"/>
      <c r="I5" s="240"/>
      <c r="J5" s="240"/>
      <c r="K5" s="56"/>
      <c r="L5" s="56"/>
      <c r="M5" s="56"/>
    </row>
    <row r="6" spans="1:13" ht="14" x14ac:dyDescent="0.15">
      <c r="A6" s="241" t="s">
        <v>21</v>
      </c>
      <c r="B6" s="241"/>
      <c r="C6" s="241"/>
      <c r="D6" s="241"/>
      <c r="E6" s="241"/>
      <c r="F6" s="241"/>
      <c r="G6" s="241"/>
      <c r="H6" s="241"/>
      <c r="I6" s="241"/>
      <c r="J6" s="241"/>
      <c r="K6" s="56"/>
      <c r="L6" s="56"/>
      <c r="M6" s="56"/>
    </row>
    <row r="7" spans="1:13" ht="3.75" customHeight="1" x14ac:dyDescent="0.15">
      <c r="A7" s="57"/>
      <c r="B7" s="31"/>
      <c r="C7" s="31"/>
      <c r="D7" s="31"/>
      <c r="E7" s="31"/>
      <c r="F7" s="31"/>
      <c r="G7" s="31"/>
      <c r="H7" s="31"/>
      <c r="I7" s="31"/>
      <c r="J7" s="31"/>
      <c r="K7" s="56"/>
      <c r="L7" s="56"/>
      <c r="M7" s="56"/>
    </row>
    <row r="8" spans="1:13" s="58" customFormat="1" ht="15" customHeight="1" x14ac:dyDescent="0.15">
      <c r="A8" s="245" t="s">
        <v>0</v>
      </c>
      <c r="B8" s="246"/>
      <c r="C8" s="82" t="s">
        <v>112</v>
      </c>
      <c r="D8" s="82" t="s">
        <v>102</v>
      </c>
      <c r="E8" s="82" t="s">
        <v>120</v>
      </c>
      <c r="F8" s="82" t="s">
        <v>178</v>
      </c>
      <c r="G8" s="82" t="s">
        <v>154</v>
      </c>
      <c r="H8" s="82" t="s">
        <v>54</v>
      </c>
      <c r="I8" s="82" t="s">
        <v>100</v>
      </c>
      <c r="J8" s="242" t="s">
        <v>101</v>
      </c>
    </row>
    <row r="9" spans="1:13" s="58" customFormat="1" ht="15" customHeight="1" x14ac:dyDescent="0.15">
      <c r="A9" s="83"/>
      <c r="B9" s="84"/>
      <c r="C9" s="85" t="s">
        <v>55</v>
      </c>
      <c r="D9" s="85" t="s">
        <v>169</v>
      </c>
      <c r="E9" s="85"/>
      <c r="F9" s="85"/>
      <c r="G9" s="85"/>
      <c r="H9" s="85"/>
      <c r="I9" s="85"/>
      <c r="J9" s="243"/>
    </row>
    <row r="10" spans="1:13" s="60" customFormat="1" ht="24" customHeight="1" x14ac:dyDescent="0.15">
      <c r="A10" s="244"/>
      <c r="B10" s="237"/>
      <c r="C10" s="74"/>
      <c r="D10" s="75"/>
      <c r="E10" s="74"/>
      <c r="F10" s="74"/>
      <c r="G10" s="74"/>
      <c r="H10" s="74"/>
      <c r="I10" s="73"/>
      <c r="J10" s="74"/>
      <c r="K10" s="59"/>
      <c r="L10" s="59" t="s">
        <v>170</v>
      </c>
      <c r="M10" s="59"/>
    </row>
    <row r="11" spans="1:13" ht="24" customHeight="1" x14ac:dyDescent="0.15">
      <c r="A11" s="235"/>
      <c r="B11" s="236"/>
      <c r="C11" s="77"/>
      <c r="D11" s="78"/>
      <c r="E11" s="77"/>
      <c r="F11" s="77"/>
      <c r="G11" s="77"/>
      <c r="H11" s="77"/>
      <c r="I11" s="79"/>
      <c r="J11" s="77"/>
      <c r="K11" s="56"/>
      <c r="L11" s="59" t="s">
        <v>65</v>
      </c>
      <c r="M11" s="56"/>
    </row>
    <row r="12" spans="1:13" ht="24" customHeight="1" x14ac:dyDescent="0.15">
      <c r="A12" s="239"/>
      <c r="B12" s="237"/>
      <c r="C12" s="74"/>
      <c r="D12" s="75"/>
      <c r="E12" s="74"/>
      <c r="F12" s="74"/>
      <c r="G12" s="74"/>
      <c r="H12" s="74"/>
      <c r="I12" s="76"/>
      <c r="J12" s="74"/>
      <c r="K12" s="56"/>
      <c r="L12" s="59" t="s">
        <v>25</v>
      </c>
      <c r="M12" s="56"/>
    </row>
    <row r="13" spans="1:13" ht="24" customHeight="1" x14ac:dyDescent="0.15">
      <c r="A13" s="235"/>
      <c r="B13" s="236"/>
      <c r="C13" s="77"/>
      <c r="D13" s="78"/>
      <c r="E13" s="77"/>
      <c r="F13" s="77"/>
      <c r="G13" s="77"/>
      <c r="H13" s="77"/>
      <c r="I13" s="79"/>
      <c r="J13" s="77"/>
      <c r="K13" s="56"/>
      <c r="L13" s="59" t="s">
        <v>139</v>
      </c>
      <c r="M13" s="56"/>
    </row>
    <row r="14" spans="1:13" ht="24" customHeight="1" x14ac:dyDescent="0.15">
      <c r="A14" s="237"/>
      <c r="B14" s="237"/>
      <c r="C14" s="74"/>
      <c r="D14" s="75"/>
      <c r="E14" s="74"/>
      <c r="F14" s="74"/>
      <c r="G14" s="74"/>
      <c r="H14" s="74"/>
      <c r="I14" s="76"/>
      <c r="J14" s="74"/>
      <c r="K14" s="56"/>
      <c r="L14" s="59" t="s">
        <v>66</v>
      </c>
      <c r="M14" s="56"/>
    </row>
    <row r="15" spans="1:13" ht="24" customHeight="1" x14ac:dyDescent="0.15">
      <c r="A15" s="236"/>
      <c r="B15" s="236"/>
      <c r="C15" s="77"/>
      <c r="D15" s="78"/>
      <c r="E15" s="77"/>
      <c r="F15" s="77"/>
      <c r="G15" s="77"/>
      <c r="H15" s="77"/>
      <c r="I15" s="80"/>
      <c r="J15" s="77"/>
      <c r="K15" s="56"/>
      <c r="L15" s="59" t="s">
        <v>95</v>
      </c>
      <c r="M15" s="56"/>
    </row>
    <row r="16" spans="1:13" ht="24" customHeight="1" x14ac:dyDescent="0.15">
      <c r="A16" s="237"/>
      <c r="B16" s="237"/>
      <c r="C16" s="74"/>
      <c r="D16" s="75"/>
      <c r="E16" s="74"/>
      <c r="F16" s="74"/>
      <c r="G16" s="74"/>
      <c r="H16" s="74"/>
      <c r="I16" s="76"/>
      <c r="J16" s="74"/>
      <c r="K16" s="56"/>
      <c r="L16" s="59"/>
      <c r="M16" s="56"/>
    </row>
    <row r="17" spans="1:13" ht="24" customHeight="1" x14ac:dyDescent="0.15">
      <c r="A17" s="236"/>
      <c r="B17" s="236"/>
      <c r="C17" s="77"/>
      <c r="D17" s="77"/>
      <c r="E17" s="77"/>
      <c r="F17" s="77"/>
      <c r="G17" s="77"/>
      <c r="H17" s="77"/>
      <c r="I17" s="80"/>
      <c r="J17" s="77"/>
      <c r="K17" s="56"/>
      <c r="L17" s="59"/>
      <c r="M17" s="56"/>
    </row>
    <row r="18" spans="1:13" ht="24" customHeight="1" x14ac:dyDescent="0.15">
      <c r="A18" s="237"/>
      <c r="B18" s="237"/>
      <c r="C18" s="74"/>
      <c r="D18" s="74"/>
      <c r="E18" s="74"/>
      <c r="F18" s="74"/>
      <c r="G18" s="74"/>
      <c r="H18" s="74"/>
      <c r="I18" s="74"/>
      <c r="J18" s="74"/>
      <c r="K18" s="56"/>
      <c r="L18" s="59" t="s">
        <v>96</v>
      </c>
      <c r="M18" s="56"/>
    </row>
    <row r="19" spans="1:13" ht="24" customHeight="1" x14ac:dyDescent="0.15">
      <c r="A19" s="236"/>
      <c r="B19" s="236"/>
      <c r="C19" s="77"/>
      <c r="D19" s="77"/>
      <c r="E19" s="77"/>
      <c r="F19" s="77"/>
      <c r="G19" s="77"/>
      <c r="H19" s="77"/>
      <c r="I19" s="80"/>
      <c r="J19" s="77"/>
      <c r="K19" s="56"/>
      <c r="L19" s="59" t="s">
        <v>97</v>
      </c>
      <c r="M19" s="56"/>
    </row>
    <row r="20" spans="1:13" ht="24" customHeight="1" x14ac:dyDescent="0.15">
      <c r="A20" s="237"/>
      <c r="B20" s="237"/>
      <c r="C20" s="74"/>
      <c r="D20" s="74"/>
      <c r="E20" s="74"/>
      <c r="F20" s="74"/>
      <c r="G20" s="74"/>
      <c r="H20" s="74"/>
      <c r="I20" s="81"/>
      <c r="J20" s="74"/>
      <c r="K20" s="56"/>
      <c r="L20" s="59"/>
      <c r="M20" s="56"/>
    </row>
    <row r="21" spans="1:13" ht="24" customHeight="1" x14ac:dyDescent="0.15">
      <c r="A21" s="236"/>
      <c r="B21" s="236"/>
      <c r="C21" s="77"/>
      <c r="D21" s="77"/>
      <c r="E21" s="77"/>
      <c r="F21" s="77"/>
      <c r="G21" s="77"/>
      <c r="H21" s="77"/>
      <c r="I21" s="80"/>
      <c r="J21" s="77"/>
      <c r="K21" s="56"/>
      <c r="L21" s="56"/>
      <c r="M21" s="56"/>
    </row>
    <row r="22" spans="1:13" ht="24" customHeight="1" x14ac:dyDescent="0.15">
      <c r="A22" s="237"/>
      <c r="B22" s="237"/>
      <c r="C22" s="74"/>
      <c r="D22" s="74"/>
      <c r="E22" s="74"/>
      <c r="F22" s="74"/>
      <c r="G22" s="74"/>
      <c r="H22" s="74"/>
      <c r="I22" s="81"/>
      <c r="J22" s="74"/>
    </row>
    <row r="23" spans="1:13" ht="24" customHeight="1" x14ac:dyDescent="0.15">
      <c r="A23" s="236"/>
      <c r="B23" s="236"/>
      <c r="C23" s="77"/>
      <c r="D23" s="77"/>
      <c r="E23" s="77"/>
      <c r="F23" s="77"/>
      <c r="G23" s="77"/>
      <c r="H23" s="77"/>
      <c r="I23" s="80"/>
      <c r="J23" s="77"/>
    </row>
    <row r="24" spans="1:13" ht="24" customHeight="1" x14ac:dyDescent="0.15">
      <c r="A24" s="237"/>
      <c r="B24" s="237"/>
      <c r="C24" s="74"/>
      <c r="D24" s="74"/>
      <c r="E24" s="74"/>
      <c r="F24" s="74"/>
      <c r="G24" s="74"/>
      <c r="H24" s="74"/>
      <c r="I24" s="81"/>
      <c r="J24" s="74"/>
    </row>
    <row r="25" spans="1:13" ht="24" customHeight="1" x14ac:dyDescent="0.15">
      <c r="A25" s="236"/>
      <c r="B25" s="236"/>
      <c r="C25" s="77"/>
      <c r="D25" s="77"/>
      <c r="E25" s="77"/>
      <c r="F25" s="77"/>
      <c r="G25" s="77"/>
      <c r="H25" s="77"/>
      <c r="I25" s="80"/>
      <c r="J25" s="77"/>
    </row>
    <row r="26" spans="1:13" x14ac:dyDescent="0.15">
      <c r="A26" s="4"/>
      <c r="B26" s="4"/>
      <c r="D26" s="61"/>
      <c r="E26" s="62"/>
      <c r="F26" s="5"/>
      <c r="G26" s="4"/>
      <c r="H26" s="4"/>
      <c r="I26" s="4"/>
      <c r="J26" s="61"/>
    </row>
    <row r="27" spans="1:13" x14ac:dyDescent="0.15">
      <c r="A27" s="62"/>
      <c r="B27" s="62"/>
      <c r="D27" s="61"/>
      <c r="E27" s="62"/>
      <c r="F27" s="63"/>
      <c r="G27" s="62"/>
      <c r="H27" s="62"/>
      <c r="I27" s="64"/>
      <c r="J27" s="61"/>
    </row>
    <row r="28" spans="1:13" x14ac:dyDescent="0.15">
      <c r="A28" s="62"/>
      <c r="B28" s="62"/>
      <c r="D28" s="61"/>
      <c r="E28" s="62"/>
      <c r="F28" s="63"/>
      <c r="G28" s="62"/>
      <c r="H28" s="62"/>
      <c r="I28" s="64"/>
      <c r="J28" s="61"/>
    </row>
    <row r="29" spans="1:13" x14ac:dyDescent="0.15">
      <c r="A29" s="62"/>
      <c r="B29" s="62"/>
      <c r="D29" s="61"/>
      <c r="E29" s="62"/>
      <c r="F29" s="63"/>
      <c r="G29" s="62"/>
      <c r="H29" s="62"/>
      <c r="I29" s="64"/>
      <c r="J29" s="61"/>
    </row>
    <row r="30" spans="1:13" x14ac:dyDescent="0.15">
      <c r="A30" s="62"/>
      <c r="B30" s="62"/>
      <c r="D30" s="61"/>
      <c r="E30" s="62"/>
      <c r="F30" s="63"/>
      <c r="G30" s="62"/>
      <c r="H30" s="62"/>
      <c r="I30" s="64"/>
      <c r="J30" s="61"/>
    </row>
    <row r="31" spans="1:13" x14ac:dyDescent="0.15">
      <c r="A31" s="62"/>
      <c r="B31" s="62"/>
      <c r="D31" s="61"/>
      <c r="E31" s="62"/>
      <c r="F31" s="61"/>
      <c r="G31" s="62"/>
      <c r="H31" s="62"/>
      <c r="I31" s="11"/>
      <c r="J31" s="61"/>
    </row>
    <row r="32" spans="1:13" x14ac:dyDescent="0.15">
      <c r="A32" s="65"/>
      <c r="B32" s="65"/>
      <c r="D32" s="61"/>
      <c r="E32" s="62"/>
      <c r="F32" s="61"/>
      <c r="G32" s="66"/>
      <c r="H32" s="66"/>
      <c r="I32" s="66"/>
      <c r="J32" s="61"/>
    </row>
    <row r="33" spans="1:10" x14ac:dyDescent="0.15">
      <c r="A33" s="50"/>
      <c r="B33" s="50"/>
      <c r="D33" s="61"/>
      <c r="E33" s="62"/>
      <c r="F33" s="5"/>
      <c r="G33" s="50"/>
      <c r="H33" s="50"/>
      <c r="I33" s="50"/>
      <c r="J33" s="61"/>
    </row>
    <row r="34" spans="1:10" x14ac:dyDescent="0.15">
      <c r="A34" s="66"/>
      <c r="B34" s="66"/>
      <c r="D34" s="61"/>
      <c r="E34" s="62"/>
      <c r="F34" s="61"/>
      <c r="G34" s="66"/>
      <c r="H34" s="66"/>
      <c r="I34" s="67"/>
      <c r="J34" s="61"/>
    </row>
    <row r="35" spans="1:10" x14ac:dyDescent="0.15">
      <c r="A35" s="66"/>
      <c r="B35" s="66"/>
      <c r="D35" s="61"/>
      <c r="E35" s="62"/>
      <c r="F35" s="61"/>
      <c r="G35" s="66"/>
      <c r="H35" s="66"/>
      <c r="I35" s="67"/>
      <c r="J35" s="61"/>
    </row>
    <row r="36" spans="1:10" x14ac:dyDescent="0.15">
      <c r="A36" s="66"/>
      <c r="B36" s="66"/>
      <c r="D36" s="61"/>
      <c r="E36" s="62"/>
      <c r="F36" s="63"/>
      <c r="G36" s="66"/>
      <c r="H36" s="66"/>
      <c r="I36" s="67"/>
      <c r="J36" s="61"/>
    </row>
    <row r="37" spans="1:10" x14ac:dyDescent="0.15">
      <c r="A37" s="66"/>
      <c r="B37" s="66"/>
      <c r="D37" s="61"/>
      <c r="E37" s="62"/>
      <c r="F37" s="63"/>
      <c r="G37" s="66"/>
      <c r="H37" s="66"/>
      <c r="I37" s="67"/>
      <c r="J37" s="61"/>
    </row>
    <row r="38" spans="1:10" x14ac:dyDescent="0.15">
      <c r="A38" s="68"/>
      <c r="B38" s="68"/>
      <c r="D38" s="69"/>
      <c r="E38" s="62"/>
      <c r="F38" s="61"/>
      <c r="G38" s="66"/>
      <c r="H38" s="66"/>
      <c r="I38" s="70"/>
      <c r="J38" s="69"/>
    </row>
    <row r="39" spans="1:10" x14ac:dyDescent="0.15">
      <c r="A39" s="66"/>
      <c r="B39" s="66"/>
      <c r="D39" s="61"/>
      <c r="E39" s="62"/>
      <c r="F39" s="61"/>
      <c r="G39" s="66"/>
      <c r="H39" s="66"/>
      <c r="I39" s="71"/>
      <c r="J39" s="61"/>
    </row>
    <row r="40" spans="1:10" ht="18" x14ac:dyDescent="0.2">
      <c r="A40" s="66"/>
      <c r="B40" s="66"/>
      <c r="D40" s="61"/>
      <c r="E40" s="62"/>
      <c r="F40" s="61"/>
      <c r="G40" s="66"/>
      <c r="H40" s="66"/>
      <c r="I40" s="72"/>
      <c r="J40" s="61"/>
    </row>
    <row r="41" spans="1:10" x14ac:dyDescent="0.15">
      <c r="A41" s="66"/>
      <c r="B41" s="66"/>
      <c r="D41" s="61"/>
      <c r="E41" s="62"/>
      <c r="F41" s="63"/>
      <c r="G41" s="66"/>
      <c r="H41" s="66"/>
      <c r="I41" s="66"/>
      <c r="J41" s="61"/>
    </row>
    <row r="42" spans="1:10" x14ac:dyDescent="0.15">
      <c r="A42" s="66"/>
      <c r="B42" s="66"/>
      <c r="D42" s="61"/>
      <c r="E42" s="62"/>
      <c r="F42" s="61"/>
      <c r="G42" s="66"/>
      <c r="H42" s="66"/>
      <c r="I42" s="66"/>
      <c r="J42" s="61"/>
    </row>
    <row r="43" spans="1:10" x14ac:dyDescent="0.15">
      <c r="A43" s="14"/>
      <c r="B43" s="14"/>
      <c r="G43" s="14"/>
      <c r="H43" s="14"/>
      <c r="I43" s="14"/>
    </row>
    <row r="44" spans="1:10" x14ac:dyDescent="0.15">
      <c r="A44" s="14"/>
      <c r="B44" s="14"/>
      <c r="G44" s="14"/>
      <c r="H44" s="14"/>
      <c r="I44" s="14"/>
    </row>
    <row r="45" spans="1:10" x14ac:dyDescent="0.15">
      <c r="A45" s="14"/>
      <c r="B45" s="14"/>
      <c r="G45" s="14"/>
      <c r="H45" s="14"/>
      <c r="I45" s="14"/>
    </row>
    <row r="46" spans="1:10" x14ac:dyDescent="0.15">
      <c r="A46" s="14"/>
      <c r="B46" s="14"/>
      <c r="G46" s="14"/>
      <c r="H46" s="14"/>
      <c r="I46" s="14"/>
    </row>
    <row r="47" spans="1:10" x14ac:dyDescent="0.15">
      <c r="A47" s="14"/>
      <c r="B47" s="14"/>
      <c r="G47" s="14"/>
      <c r="H47" s="14"/>
      <c r="I47" s="14"/>
    </row>
    <row r="48" spans="1:10" x14ac:dyDescent="0.15">
      <c r="A48" s="14"/>
      <c r="B48" s="14"/>
      <c r="G48" s="14"/>
      <c r="H48" s="14"/>
      <c r="I48" s="14"/>
    </row>
    <row r="49" spans="1:13" x14ac:dyDescent="0.15">
      <c r="A49" s="14"/>
      <c r="B49" s="14"/>
      <c r="G49" s="14"/>
      <c r="H49" s="14"/>
      <c r="I49" s="14"/>
    </row>
    <row r="50" spans="1:13" x14ac:dyDescent="0.15">
      <c r="A50" s="14"/>
      <c r="B50" s="14"/>
      <c r="G50" s="14"/>
      <c r="H50" s="14"/>
      <c r="I50" s="14"/>
    </row>
    <row r="51" spans="1:13" x14ac:dyDescent="0.15">
      <c r="A51" s="14"/>
      <c r="B51" s="14"/>
      <c r="G51" s="14"/>
      <c r="H51" s="14"/>
      <c r="I51" s="14"/>
    </row>
    <row r="52" spans="1:13" x14ac:dyDescent="0.15">
      <c r="A52" s="14"/>
      <c r="B52" s="14"/>
      <c r="G52" s="14"/>
      <c r="H52" s="14"/>
      <c r="I52" s="14"/>
    </row>
    <row r="53" spans="1:13" x14ac:dyDescent="0.15">
      <c r="A53" s="14"/>
      <c r="B53" s="14"/>
      <c r="G53" s="14"/>
      <c r="H53" s="14"/>
      <c r="I53" s="14"/>
    </row>
    <row r="54" spans="1:13" s="7" customFormat="1" x14ac:dyDescent="0.15">
      <c r="A54" s="14"/>
      <c r="B54" s="14"/>
      <c r="E54"/>
      <c r="G54" s="14"/>
      <c r="H54" s="14"/>
      <c r="I54" s="14"/>
      <c r="K54"/>
      <c r="L54"/>
      <c r="M54"/>
    </row>
    <row r="55" spans="1:13" s="7" customFormat="1" x14ac:dyDescent="0.15">
      <c r="A55" s="14"/>
      <c r="B55" s="14"/>
      <c r="E55"/>
      <c r="G55" s="14"/>
      <c r="H55" s="14"/>
      <c r="I55" s="14"/>
      <c r="K55"/>
      <c r="L55"/>
      <c r="M55"/>
    </row>
    <row r="56" spans="1:13" s="7" customFormat="1" x14ac:dyDescent="0.15">
      <c r="A56" s="14"/>
      <c r="B56" s="14"/>
      <c r="E56"/>
      <c r="G56" s="14"/>
      <c r="H56" s="14"/>
      <c r="I56" s="14"/>
      <c r="K56"/>
      <c r="L56"/>
      <c r="M56"/>
    </row>
    <row r="57" spans="1:13" s="7" customFormat="1" x14ac:dyDescent="0.15">
      <c r="A57" s="14"/>
      <c r="B57" s="14"/>
      <c r="E57"/>
      <c r="G57" s="14"/>
      <c r="H57" s="14"/>
      <c r="I57" s="14"/>
      <c r="K57"/>
      <c r="L57"/>
      <c r="M57"/>
    </row>
    <row r="58" spans="1:13" s="7" customFormat="1" x14ac:dyDescent="0.15">
      <c r="A58" s="14"/>
      <c r="B58" s="14"/>
      <c r="E58"/>
      <c r="G58" s="14"/>
      <c r="H58" s="14"/>
      <c r="I58" s="14"/>
      <c r="K58"/>
      <c r="L58"/>
      <c r="M58"/>
    </row>
    <row r="59" spans="1:13" s="7" customFormat="1" x14ac:dyDescent="0.15">
      <c r="A59" s="14"/>
      <c r="B59" s="14"/>
      <c r="E59"/>
      <c r="G59" s="14"/>
      <c r="H59" s="14"/>
      <c r="I59" s="14"/>
      <c r="K59"/>
      <c r="L59"/>
      <c r="M59"/>
    </row>
    <row r="60" spans="1:13" s="7" customFormat="1" x14ac:dyDescent="0.15">
      <c r="A60" s="14"/>
      <c r="B60" s="14"/>
      <c r="E60"/>
      <c r="G60" s="14"/>
      <c r="H60" s="14"/>
      <c r="I60" s="14"/>
      <c r="K60"/>
      <c r="L60"/>
      <c r="M60"/>
    </row>
    <row r="61" spans="1:13" s="7" customFormat="1" x14ac:dyDescent="0.15">
      <c r="A61" s="14"/>
      <c r="B61" s="14"/>
      <c r="E61"/>
      <c r="G61" s="14"/>
      <c r="H61" s="14"/>
      <c r="I61" s="14"/>
      <c r="K61"/>
      <c r="L61"/>
      <c r="M61"/>
    </row>
    <row r="62" spans="1:13" s="7" customFormat="1" x14ac:dyDescent="0.15">
      <c r="A62" s="14"/>
      <c r="B62" s="14"/>
      <c r="E62"/>
      <c r="G62" s="14"/>
      <c r="H62" s="14"/>
      <c r="I62" s="14"/>
      <c r="K62"/>
      <c r="L62"/>
      <c r="M62"/>
    </row>
    <row r="63" spans="1:13" s="7" customFormat="1" x14ac:dyDescent="0.15">
      <c r="A63" s="14"/>
      <c r="B63" s="14"/>
      <c r="E63"/>
      <c r="G63" s="14"/>
      <c r="H63" s="14"/>
      <c r="I63" s="14"/>
      <c r="K63"/>
      <c r="L63"/>
      <c r="M63"/>
    </row>
    <row r="64" spans="1:13" s="7" customFormat="1" x14ac:dyDescent="0.15">
      <c r="A64" s="14"/>
      <c r="B64" s="14"/>
      <c r="E64"/>
      <c r="G64" s="14"/>
      <c r="H64" s="14"/>
      <c r="I64" s="14"/>
      <c r="K64"/>
      <c r="L64"/>
      <c r="M64"/>
    </row>
    <row r="65" spans="1:13" s="7" customFormat="1" x14ac:dyDescent="0.15">
      <c r="A65" s="14"/>
      <c r="B65" s="14"/>
      <c r="E65"/>
      <c r="G65" s="14"/>
      <c r="H65" s="14"/>
      <c r="I65" s="14"/>
      <c r="K65"/>
      <c r="L65"/>
      <c r="M65"/>
    </row>
    <row r="66" spans="1:13" s="7" customFormat="1" x14ac:dyDescent="0.15">
      <c r="A66" s="14"/>
      <c r="B66" s="14"/>
      <c r="E66"/>
      <c r="G66" s="14"/>
      <c r="H66" s="14"/>
      <c r="I66" s="14"/>
      <c r="K66"/>
      <c r="L66"/>
      <c r="M66"/>
    </row>
    <row r="67" spans="1:13" s="7" customFormat="1" x14ac:dyDescent="0.15">
      <c r="A67" s="14"/>
      <c r="B67" s="14"/>
      <c r="E67"/>
      <c r="G67" s="14"/>
      <c r="H67" s="14"/>
      <c r="I67" s="14"/>
      <c r="K67"/>
      <c r="L67"/>
      <c r="M67"/>
    </row>
    <row r="68" spans="1:13" s="7" customFormat="1" x14ac:dyDescent="0.15">
      <c r="A68" s="14"/>
      <c r="B68" s="14"/>
      <c r="E68"/>
      <c r="G68" s="14"/>
      <c r="H68" s="14"/>
      <c r="I68" s="14"/>
      <c r="K68"/>
      <c r="L68"/>
      <c r="M68"/>
    </row>
    <row r="69" spans="1:13" s="7" customFormat="1" x14ac:dyDescent="0.15">
      <c r="A69" s="14"/>
      <c r="B69" s="14"/>
      <c r="E69"/>
      <c r="G69" s="14"/>
      <c r="H69" s="14"/>
      <c r="I69" s="14"/>
      <c r="K69"/>
      <c r="L69"/>
      <c r="M69"/>
    </row>
    <row r="70" spans="1:13" s="7" customFormat="1" x14ac:dyDescent="0.15">
      <c r="A70" s="14"/>
      <c r="B70" s="14"/>
      <c r="E70"/>
      <c r="G70" s="14"/>
      <c r="H70" s="14"/>
      <c r="I70" s="14"/>
      <c r="K70"/>
      <c r="L70"/>
      <c r="M70"/>
    </row>
    <row r="71" spans="1:13" s="7" customFormat="1" x14ac:dyDescent="0.15">
      <c r="A71" s="14"/>
      <c r="B71" s="14"/>
      <c r="E71"/>
      <c r="G71" s="14"/>
      <c r="H71" s="14"/>
      <c r="I71" s="14"/>
      <c r="K71"/>
      <c r="L71"/>
      <c r="M71"/>
    </row>
    <row r="72" spans="1:13" s="7" customFormat="1" x14ac:dyDescent="0.15">
      <c r="A72" s="14"/>
      <c r="B72" s="14"/>
      <c r="E72"/>
      <c r="G72" s="14"/>
      <c r="H72" s="14"/>
      <c r="I72" s="14"/>
      <c r="K72"/>
      <c r="L72"/>
      <c r="M72"/>
    </row>
    <row r="73" spans="1:13" s="7" customFormat="1" x14ac:dyDescent="0.15">
      <c r="A73" s="14"/>
      <c r="B73" s="14"/>
      <c r="E73"/>
      <c r="G73" s="14"/>
      <c r="H73" s="14"/>
      <c r="I73" s="14"/>
      <c r="K73"/>
      <c r="L73"/>
      <c r="M73"/>
    </row>
    <row r="74" spans="1:13" s="7" customFormat="1" x14ac:dyDescent="0.15">
      <c r="A74" s="14"/>
      <c r="B74" s="14"/>
      <c r="E74"/>
      <c r="G74" s="14"/>
      <c r="H74" s="14"/>
      <c r="I74" s="14"/>
      <c r="K74"/>
      <c r="L74"/>
      <c r="M74"/>
    </row>
    <row r="75" spans="1:13" s="7" customFormat="1" x14ac:dyDescent="0.15">
      <c r="A75" s="14"/>
      <c r="B75" s="14"/>
      <c r="E75"/>
      <c r="G75" s="14"/>
      <c r="H75" s="14"/>
      <c r="I75" s="14"/>
      <c r="K75"/>
      <c r="L75"/>
      <c r="M75"/>
    </row>
    <row r="76" spans="1:13" s="7" customFormat="1" x14ac:dyDescent="0.15">
      <c r="A76" s="14"/>
      <c r="B76" s="14"/>
      <c r="E76"/>
      <c r="G76" s="14"/>
      <c r="H76" s="14"/>
      <c r="I76" s="14"/>
      <c r="K76"/>
      <c r="L76"/>
      <c r="M76"/>
    </row>
    <row r="77" spans="1:13" s="7" customFormat="1" x14ac:dyDescent="0.15">
      <c r="A77" s="14"/>
      <c r="B77" s="14"/>
      <c r="E77"/>
      <c r="G77" s="14"/>
      <c r="H77" s="14"/>
      <c r="I77" s="14"/>
      <c r="K77"/>
      <c r="L77"/>
      <c r="M77"/>
    </row>
    <row r="78" spans="1:13" s="7" customFormat="1" x14ac:dyDescent="0.15">
      <c r="A78" s="14"/>
      <c r="B78" s="14"/>
      <c r="E78"/>
      <c r="G78" s="14"/>
      <c r="H78" s="14"/>
      <c r="I78" s="14"/>
      <c r="K78"/>
      <c r="L78"/>
      <c r="M78"/>
    </row>
    <row r="79" spans="1:13" s="7" customFormat="1" x14ac:dyDescent="0.15">
      <c r="A79" s="14"/>
      <c r="B79" s="14"/>
      <c r="E79"/>
      <c r="G79" s="14"/>
      <c r="H79" s="14"/>
      <c r="I79" s="14"/>
      <c r="K79"/>
      <c r="L79"/>
      <c r="M79"/>
    </row>
    <row r="80" spans="1:13" s="7" customFormat="1" x14ac:dyDescent="0.15">
      <c r="A80" s="14"/>
      <c r="B80" s="14"/>
      <c r="E80"/>
      <c r="G80" s="14"/>
      <c r="H80" s="14"/>
      <c r="I80" s="14"/>
      <c r="K80"/>
      <c r="L80"/>
      <c r="M80"/>
    </row>
    <row r="81" spans="1:13" s="7" customFormat="1" x14ac:dyDescent="0.15">
      <c r="A81" s="14"/>
      <c r="B81" s="14"/>
      <c r="E81"/>
      <c r="G81" s="14"/>
      <c r="H81" s="14"/>
      <c r="I81" s="14"/>
      <c r="K81"/>
      <c r="L81"/>
      <c r="M81"/>
    </row>
    <row r="82" spans="1:13" s="7" customFormat="1" x14ac:dyDescent="0.15">
      <c r="A82" s="14"/>
      <c r="B82" s="14"/>
      <c r="E82"/>
      <c r="G82" s="14"/>
      <c r="H82" s="14"/>
      <c r="I82" s="14"/>
      <c r="K82"/>
      <c r="L82"/>
      <c r="M82"/>
    </row>
    <row r="83" spans="1:13" s="7" customFormat="1" x14ac:dyDescent="0.15">
      <c r="A83" s="14"/>
      <c r="B83" s="14"/>
      <c r="E83"/>
      <c r="G83" s="14"/>
      <c r="H83" s="14"/>
      <c r="I83" s="14"/>
      <c r="K83"/>
      <c r="L83"/>
      <c r="M83"/>
    </row>
    <row r="84" spans="1:13" s="7" customFormat="1" x14ac:dyDescent="0.15">
      <c r="A84" s="14"/>
      <c r="B84" s="14"/>
      <c r="E84"/>
      <c r="G84" s="14"/>
      <c r="H84" s="14"/>
      <c r="I84" s="14"/>
      <c r="K84"/>
      <c r="L84"/>
      <c r="M84"/>
    </row>
    <row r="85" spans="1:13" s="7" customFormat="1" x14ac:dyDescent="0.15">
      <c r="A85" s="14"/>
      <c r="B85" s="14"/>
      <c r="E85"/>
      <c r="G85" s="14"/>
      <c r="H85" s="14"/>
      <c r="I85" s="14"/>
      <c r="K85"/>
      <c r="L85"/>
      <c r="M85"/>
    </row>
    <row r="86" spans="1:13" s="7" customFormat="1" x14ac:dyDescent="0.15">
      <c r="A86" s="14"/>
      <c r="B86" s="14"/>
      <c r="E86"/>
      <c r="G86" s="14"/>
      <c r="H86" s="14"/>
      <c r="I86" s="14"/>
      <c r="K86"/>
      <c r="L86"/>
      <c r="M86"/>
    </row>
    <row r="87" spans="1:13" s="7" customFormat="1" x14ac:dyDescent="0.15">
      <c r="A87" s="14"/>
      <c r="B87" s="14"/>
      <c r="E87"/>
      <c r="G87" s="14"/>
      <c r="H87" s="14"/>
      <c r="I87" s="14"/>
      <c r="K87"/>
      <c r="L87"/>
      <c r="M87"/>
    </row>
    <row r="88" spans="1:13" s="7" customFormat="1" x14ac:dyDescent="0.15">
      <c r="A88" s="14"/>
      <c r="B88" s="14"/>
      <c r="E88"/>
      <c r="G88" s="14"/>
      <c r="H88" s="14"/>
      <c r="I88" s="14"/>
      <c r="K88"/>
      <c r="L88"/>
      <c r="M88"/>
    </row>
    <row r="89" spans="1:13" s="7" customFormat="1" x14ac:dyDescent="0.15">
      <c r="A89" s="14"/>
      <c r="B89" s="14"/>
      <c r="E89"/>
      <c r="G89" s="14"/>
      <c r="H89" s="14"/>
      <c r="I89" s="14"/>
      <c r="K89"/>
      <c r="L89"/>
      <c r="M89"/>
    </row>
    <row r="90" spans="1:13" s="7" customFormat="1" x14ac:dyDescent="0.15">
      <c r="A90" s="14"/>
      <c r="B90" s="14"/>
      <c r="E90"/>
      <c r="G90" s="14"/>
      <c r="H90" s="14"/>
      <c r="I90" s="14"/>
      <c r="K90"/>
      <c r="L90"/>
      <c r="M90"/>
    </row>
    <row r="91" spans="1:13" s="7" customFormat="1" x14ac:dyDescent="0.15">
      <c r="A91" s="14"/>
      <c r="B91" s="14"/>
      <c r="E91"/>
      <c r="G91" s="14"/>
      <c r="H91" s="14"/>
      <c r="I91" s="14"/>
      <c r="K91"/>
      <c r="L91"/>
      <c r="M91"/>
    </row>
    <row r="92" spans="1:13" s="7" customFormat="1" x14ac:dyDescent="0.15">
      <c r="A92" s="14"/>
      <c r="B92" s="14"/>
      <c r="E92"/>
      <c r="G92" s="14"/>
      <c r="H92" s="14"/>
      <c r="I92" s="14"/>
      <c r="K92"/>
      <c r="L92"/>
      <c r="M92"/>
    </row>
    <row r="93" spans="1:13" s="7" customFormat="1" x14ac:dyDescent="0.15">
      <c r="A93" s="14"/>
      <c r="B93" s="14"/>
      <c r="E93"/>
      <c r="G93" s="14"/>
      <c r="H93" s="14"/>
      <c r="I93" s="14"/>
      <c r="K93"/>
      <c r="L93"/>
      <c r="M93"/>
    </row>
    <row r="94" spans="1:13" s="7" customFormat="1" x14ac:dyDescent="0.15">
      <c r="A94" s="14"/>
      <c r="B94" s="14"/>
      <c r="E94"/>
      <c r="G94" s="14"/>
      <c r="H94" s="14"/>
      <c r="I94" s="14"/>
      <c r="K94"/>
      <c r="L94"/>
      <c r="M94"/>
    </row>
    <row r="95" spans="1:13" s="7" customFormat="1" x14ac:dyDescent="0.15">
      <c r="A95" s="14"/>
      <c r="B95" s="14"/>
      <c r="E95"/>
      <c r="G95" s="14"/>
      <c r="H95" s="14"/>
      <c r="I95" s="14"/>
      <c r="K95"/>
      <c r="L95"/>
      <c r="M95"/>
    </row>
    <row r="96" spans="1:13" s="7" customFormat="1" x14ac:dyDescent="0.15">
      <c r="A96" s="14"/>
      <c r="B96" s="14"/>
      <c r="E96"/>
      <c r="G96" s="14"/>
      <c r="H96" s="14"/>
      <c r="I96" s="14"/>
      <c r="K96"/>
      <c r="L96"/>
      <c r="M96"/>
    </row>
    <row r="97" spans="1:13" s="7" customFormat="1" x14ac:dyDescent="0.15">
      <c r="A97" s="14"/>
      <c r="B97" s="14"/>
      <c r="E97"/>
      <c r="G97" s="14"/>
      <c r="H97" s="14"/>
      <c r="I97" s="14"/>
      <c r="K97"/>
      <c r="L97"/>
      <c r="M97"/>
    </row>
    <row r="98" spans="1:13" s="7" customFormat="1" x14ac:dyDescent="0.15">
      <c r="A98" s="14"/>
      <c r="B98" s="14"/>
      <c r="E98"/>
      <c r="G98" s="14"/>
      <c r="H98" s="14"/>
      <c r="I98" s="14"/>
      <c r="K98"/>
      <c r="L98"/>
      <c r="M98"/>
    </row>
    <row r="99" spans="1:13" s="7" customFormat="1" x14ac:dyDescent="0.15">
      <c r="A99" s="14"/>
      <c r="B99" s="14"/>
      <c r="E99"/>
      <c r="G99" s="14"/>
      <c r="H99" s="14"/>
      <c r="I99" s="14"/>
      <c r="K99"/>
      <c r="L99"/>
      <c r="M99"/>
    </row>
    <row r="100" spans="1:13" s="7" customFormat="1" x14ac:dyDescent="0.15">
      <c r="A100" s="14"/>
      <c r="B100" s="14"/>
      <c r="E100"/>
      <c r="G100" s="14"/>
      <c r="H100" s="14"/>
      <c r="I100" s="14"/>
      <c r="K100"/>
      <c r="L100"/>
      <c r="M100"/>
    </row>
    <row r="101" spans="1:13" s="7" customFormat="1" x14ac:dyDescent="0.15">
      <c r="A101" s="14"/>
      <c r="B101" s="14"/>
      <c r="E101"/>
      <c r="G101" s="14"/>
      <c r="H101" s="14"/>
      <c r="I101" s="14"/>
      <c r="K101"/>
      <c r="L101"/>
      <c r="M101"/>
    </row>
    <row r="102" spans="1:13" s="7" customFormat="1" x14ac:dyDescent="0.15">
      <c r="A102" s="14"/>
      <c r="B102" s="14"/>
      <c r="E102"/>
      <c r="G102" s="14"/>
      <c r="H102" s="14"/>
      <c r="I102" s="14"/>
      <c r="K102"/>
      <c r="L102"/>
      <c r="M102"/>
    </row>
    <row r="103" spans="1:13" s="7" customFormat="1" x14ac:dyDescent="0.15">
      <c r="A103" s="14"/>
      <c r="B103" s="14"/>
      <c r="E103"/>
      <c r="G103" s="14"/>
      <c r="H103" s="14"/>
      <c r="I103" s="14"/>
      <c r="K103"/>
      <c r="L103"/>
      <c r="M103"/>
    </row>
    <row r="104" spans="1:13" s="7" customFormat="1" x14ac:dyDescent="0.15">
      <c r="A104" s="14"/>
      <c r="B104" s="14"/>
      <c r="E104"/>
      <c r="G104" s="14"/>
      <c r="H104" s="14"/>
      <c r="I104" s="14"/>
      <c r="K104"/>
      <c r="L104"/>
      <c r="M104"/>
    </row>
    <row r="105" spans="1:13" s="7" customFormat="1" x14ac:dyDescent="0.15">
      <c r="A105" s="14"/>
      <c r="B105" s="14"/>
      <c r="E105"/>
      <c r="G105" s="14"/>
      <c r="H105" s="14"/>
      <c r="I105" s="14"/>
      <c r="K105"/>
      <c r="L105"/>
      <c r="M105"/>
    </row>
    <row r="106" spans="1:13" s="7" customFormat="1" x14ac:dyDescent="0.15">
      <c r="A106" s="14"/>
      <c r="B106" s="14"/>
      <c r="E106"/>
      <c r="G106" s="14"/>
      <c r="H106" s="14"/>
      <c r="I106" s="14"/>
      <c r="K106"/>
      <c r="L106"/>
      <c r="M106"/>
    </row>
    <row r="107" spans="1:13" s="7" customFormat="1" x14ac:dyDescent="0.15">
      <c r="A107" s="14"/>
      <c r="B107" s="14"/>
      <c r="E107"/>
      <c r="G107" s="14"/>
      <c r="H107" s="14"/>
      <c r="I107" s="14"/>
      <c r="K107"/>
      <c r="L107"/>
      <c r="M107"/>
    </row>
    <row r="108" spans="1:13" s="7" customFormat="1" x14ac:dyDescent="0.15">
      <c r="A108" s="14"/>
      <c r="B108" s="14"/>
      <c r="E108"/>
      <c r="G108" s="14"/>
      <c r="H108" s="14"/>
      <c r="I108" s="14"/>
      <c r="K108"/>
      <c r="L108"/>
      <c r="M108"/>
    </row>
    <row r="109" spans="1:13" s="7" customFormat="1" x14ac:dyDescent="0.15">
      <c r="A109" s="14"/>
      <c r="B109" s="14"/>
      <c r="E109"/>
      <c r="G109" s="14"/>
      <c r="H109" s="14"/>
      <c r="I109" s="14"/>
      <c r="K109"/>
      <c r="L109"/>
      <c r="M109"/>
    </row>
    <row r="110" spans="1:13" s="7" customFormat="1" x14ac:dyDescent="0.15">
      <c r="A110" s="14"/>
      <c r="B110" s="14"/>
      <c r="E110"/>
      <c r="G110" s="14"/>
      <c r="H110" s="14"/>
      <c r="I110" s="14"/>
      <c r="K110"/>
      <c r="L110"/>
      <c r="M110"/>
    </row>
    <row r="111" spans="1:13" s="7" customFormat="1" x14ac:dyDescent="0.15">
      <c r="A111" s="14"/>
      <c r="B111" s="14"/>
      <c r="E111"/>
      <c r="G111" s="14"/>
      <c r="H111" s="14"/>
      <c r="I111" s="14"/>
      <c r="K111"/>
      <c r="L111"/>
      <c r="M111"/>
    </row>
    <row r="112" spans="1:13" s="7" customFormat="1" x14ac:dyDescent="0.15">
      <c r="A112" s="14"/>
      <c r="B112" s="14"/>
      <c r="E112"/>
      <c r="G112" s="14"/>
      <c r="H112" s="14"/>
      <c r="I112" s="14"/>
      <c r="K112"/>
      <c r="L112"/>
      <c r="M112"/>
    </row>
    <row r="113" spans="1:13" s="7" customFormat="1" x14ac:dyDescent="0.15">
      <c r="A113" s="14"/>
      <c r="B113" s="14"/>
      <c r="E113"/>
      <c r="G113" s="14"/>
      <c r="H113" s="14"/>
      <c r="I113" s="14"/>
      <c r="K113"/>
      <c r="L113"/>
      <c r="M113"/>
    </row>
    <row r="114" spans="1:13" s="7" customFormat="1" x14ac:dyDescent="0.15">
      <c r="A114" s="14"/>
      <c r="B114" s="14"/>
      <c r="E114"/>
      <c r="G114" s="14"/>
      <c r="H114" s="14"/>
      <c r="I114" s="14"/>
      <c r="K114"/>
      <c r="L114"/>
      <c r="M114"/>
    </row>
    <row r="115" spans="1:13" s="7" customFormat="1" x14ac:dyDescent="0.15">
      <c r="A115" s="14"/>
      <c r="B115" s="14"/>
      <c r="E115"/>
      <c r="G115" s="14"/>
      <c r="H115" s="14"/>
      <c r="I115" s="14"/>
      <c r="K115"/>
      <c r="L115"/>
      <c r="M115"/>
    </row>
    <row r="116" spans="1:13" s="7" customFormat="1" x14ac:dyDescent="0.15">
      <c r="A116" s="14"/>
      <c r="B116" s="14"/>
      <c r="E116"/>
      <c r="G116" s="14"/>
      <c r="H116" s="14"/>
      <c r="I116" s="14"/>
      <c r="K116"/>
      <c r="L116"/>
      <c r="M116"/>
    </row>
    <row r="117" spans="1:13" s="7" customFormat="1" x14ac:dyDescent="0.15">
      <c r="A117" s="14"/>
      <c r="B117" s="14"/>
      <c r="E117"/>
      <c r="G117" s="14"/>
      <c r="H117" s="14"/>
      <c r="I117" s="14"/>
      <c r="K117"/>
      <c r="L117"/>
      <c r="M117"/>
    </row>
    <row r="118" spans="1:13" s="7" customFormat="1" x14ac:dyDescent="0.15">
      <c r="A118" s="14"/>
      <c r="B118" s="14"/>
      <c r="E118"/>
      <c r="G118" s="14"/>
      <c r="H118" s="14"/>
      <c r="I118" s="14"/>
      <c r="K118"/>
      <c r="L118"/>
      <c r="M118"/>
    </row>
    <row r="119" spans="1:13" s="7" customFormat="1" x14ac:dyDescent="0.15">
      <c r="A119" s="14"/>
      <c r="B119" s="14"/>
      <c r="E119"/>
      <c r="G119" s="14"/>
      <c r="H119" s="14"/>
      <c r="I119" s="14"/>
      <c r="K119"/>
      <c r="L119"/>
      <c r="M119"/>
    </row>
    <row r="120" spans="1:13" s="7" customFormat="1" x14ac:dyDescent="0.15">
      <c r="A120" s="14"/>
      <c r="B120" s="14"/>
      <c r="E120"/>
      <c r="G120" s="14"/>
      <c r="H120" s="14"/>
      <c r="I120" s="14"/>
      <c r="K120"/>
      <c r="L120"/>
      <c r="M120"/>
    </row>
    <row r="121" spans="1:13" s="7" customFormat="1" x14ac:dyDescent="0.15">
      <c r="A121" s="14"/>
      <c r="B121" s="14"/>
      <c r="E121"/>
      <c r="G121" s="14"/>
      <c r="H121" s="14"/>
      <c r="I121" s="14"/>
      <c r="K121"/>
      <c r="L121"/>
      <c r="M121"/>
    </row>
    <row r="122" spans="1:13" s="7" customFormat="1" x14ac:dyDescent="0.15">
      <c r="A122" s="14"/>
      <c r="B122" s="14"/>
      <c r="E122"/>
      <c r="G122" s="14"/>
      <c r="H122" s="14"/>
      <c r="I122" s="14"/>
      <c r="K122"/>
      <c r="L122"/>
      <c r="M122"/>
    </row>
    <row r="123" spans="1:13" s="7" customFormat="1" x14ac:dyDescent="0.15">
      <c r="A123" s="14"/>
      <c r="B123" s="14"/>
      <c r="E123"/>
      <c r="G123" s="14"/>
      <c r="H123" s="14"/>
      <c r="I123" s="14"/>
      <c r="K123"/>
      <c r="L123"/>
      <c r="M123"/>
    </row>
    <row r="124" spans="1:13" s="7" customFormat="1" x14ac:dyDescent="0.15">
      <c r="A124" s="14"/>
      <c r="B124" s="14"/>
      <c r="E124"/>
      <c r="G124" s="14"/>
      <c r="H124" s="14"/>
      <c r="I124" s="14"/>
      <c r="K124"/>
      <c r="L124"/>
      <c r="M124"/>
    </row>
    <row r="125" spans="1:13" s="7" customFormat="1" x14ac:dyDescent="0.15">
      <c r="A125" s="14"/>
      <c r="B125" s="14"/>
      <c r="E125"/>
      <c r="G125" s="14"/>
      <c r="H125" s="14"/>
      <c r="I125" s="14"/>
      <c r="K125"/>
      <c r="L125"/>
      <c r="M125"/>
    </row>
    <row r="126" spans="1:13" s="7" customFormat="1" x14ac:dyDescent="0.15">
      <c r="A126" s="14"/>
      <c r="B126" s="14"/>
      <c r="E126"/>
      <c r="G126" s="14"/>
      <c r="H126" s="14"/>
      <c r="I126" s="14"/>
      <c r="K126"/>
      <c r="L126"/>
      <c r="M126"/>
    </row>
    <row r="127" spans="1:13" s="7" customFormat="1" x14ac:dyDescent="0.15">
      <c r="A127" s="14"/>
      <c r="B127" s="14"/>
      <c r="E127"/>
      <c r="G127" s="14"/>
      <c r="H127" s="14"/>
      <c r="I127" s="14"/>
      <c r="K127"/>
      <c r="L127"/>
      <c r="M127"/>
    </row>
    <row r="128" spans="1:13" s="7" customFormat="1" x14ac:dyDescent="0.15">
      <c r="A128" s="14"/>
      <c r="B128" s="14"/>
      <c r="E128"/>
      <c r="G128" s="14"/>
      <c r="H128" s="14"/>
      <c r="I128" s="14"/>
      <c r="K128"/>
      <c r="L128"/>
      <c r="M128"/>
    </row>
    <row r="129" spans="1:13" s="7" customFormat="1" x14ac:dyDescent="0.15">
      <c r="A129" s="14"/>
      <c r="B129" s="14"/>
      <c r="E129"/>
      <c r="G129" s="14"/>
      <c r="H129" s="14"/>
      <c r="I129" s="14"/>
      <c r="K129"/>
      <c r="L129"/>
      <c r="M129"/>
    </row>
    <row r="130" spans="1:13" s="7" customFormat="1" x14ac:dyDescent="0.15">
      <c r="A130" s="14"/>
      <c r="B130" s="14"/>
      <c r="E130"/>
      <c r="G130" s="14"/>
      <c r="H130" s="14"/>
      <c r="I130" s="14"/>
      <c r="K130"/>
      <c r="L130"/>
      <c r="M130"/>
    </row>
    <row r="131" spans="1:13" s="7" customFormat="1" x14ac:dyDescent="0.15">
      <c r="A131" s="14"/>
      <c r="B131" s="14"/>
      <c r="E131"/>
      <c r="G131" s="14"/>
      <c r="H131" s="14"/>
      <c r="I131" s="14"/>
      <c r="K131"/>
      <c r="L131"/>
      <c r="M131"/>
    </row>
    <row r="132" spans="1:13" s="7" customFormat="1" x14ac:dyDescent="0.15">
      <c r="A132" s="14"/>
      <c r="B132" s="14"/>
      <c r="E132"/>
      <c r="G132" s="14"/>
      <c r="H132" s="14"/>
      <c r="I132" s="14"/>
      <c r="K132"/>
      <c r="L132"/>
      <c r="M132"/>
    </row>
    <row r="133" spans="1:13" s="7" customFormat="1" x14ac:dyDescent="0.15">
      <c r="A133" s="14"/>
      <c r="B133" s="14"/>
      <c r="E133"/>
      <c r="G133" s="14"/>
      <c r="H133" s="14"/>
      <c r="I133" s="14"/>
      <c r="K133"/>
      <c r="L133"/>
      <c r="M133"/>
    </row>
    <row r="134" spans="1:13" s="7" customFormat="1" x14ac:dyDescent="0.15">
      <c r="A134" s="14"/>
      <c r="B134" s="14"/>
      <c r="E134"/>
      <c r="G134" s="14"/>
      <c r="H134" s="14"/>
      <c r="I134" s="14"/>
      <c r="K134"/>
      <c r="L134"/>
      <c r="M134"/>
    </row>
    <row r="135" spans="1:13" s="7" customFormat="1" x14ac:dyDescent="0.15">
      <c r="A135" s="14"/>
      <c r="B135" s="14"/>
      <c r="E135"/>
      <c r="G135" s="14"/>
      <c r="H135" s="14"/>
      <c r="I135" s="14"/>
      <c r="K135"/>
      <c r="L135"/>
      <c r="M135"/>
    </row>
    <row r="136" spans="1:13" s="7" customFormat="1" x14ac:dyDescent="0.15">
      <c r="A136" s="14"/>
      <c r="B136" s="14"/>
      <c r="E136"/>
      <c r="G136" s="14"/>
      <c r="H136" s="14"/>
      <c r="I136" s="14"/>
      <c r="K136"/>
      <c r="L136"/>
      <c r="M136"/>
    </row>
    <row r="137" spans="1:13" s="7" customFormat="1" x14ac:dyDescent="0.15">
      <c r="A137" s="14"/>
      <c r="B137" s="14"/>
      <c r="E137"/>
      <c r="G137" s="14"/>
      <c r="H137" s="14"/>
      <c r="I137" s="14"/>
      <c r="K137"/>
      <c r="L137"/>
      <c r="M137"/>
    </row>
    <row r="138" spans="1:13" s="7" customFormat="1" x14ac:dyDescent="0.15">
      <c r="A138" s="14"/>
      <c r="B138" s="14"/>
      <c r="E138"/>
      <c r="G138" s="14"/>
      <c r="H138" s="14"/>
      <c r="I138" s="14"/>
      <c r="K138"/>
      <c r="L138"/>
      <c r="M138"/>
    </row>
    <row r="139" spans="1:13" s="7" customFormat="1" x14ac:dyDescent="0.15">
      <c r="A139" s="14"/>
      <c r="B139" s="14"/>
      <c r="E139"/>
      <c r="G139" s="14"/>
      <c r="H139" s="14"/>
      <c r="I139" s="14"/>
      <c r="K139"/>
      <c r="L139"/>
      <c r="M139"/>
    </row>
    <row r="140" spans="1:13" s="7" customFormat="1" x14ac:dyDescent="0.15">
      <c r="A140" s="14"/>
      <c r="B140" s="14"/>
      <c r="E140"/>
      <c r="G140" s="14"/>
      <c r="H140" s="14"/>
      <c r="I140" s="14"/>
      <c r="K140"/>
      <c r="L140"/>
      <c r="M140"/>
    </row>
    <row r="141" spans="1:13" s="7" customFormat="1" x14ac:dyDescent="0.15">
      <c r="A141" s="14"/>
      <c r="B141" s="14"/>
      <c r="E141"/>
      <c r="G141" s="14"/>
      <c r="H141" s="14"/>
      <c r="I141" s="14"/>
      <c r="K141"/>
      <c r="L141"/>
      <c r="M141"/>
    </row>
    <row r="142" spans="1:13" s="7" customFormat="1" x14ac:dyDescent="0.15">
      <c r="A142" s="14"/>
      <c r="B142" s="14"/>
      <c r="E142"/>
      <c r="G142" s="14"/>
      <c r="H142" s="14"/>
      <c r="I142" s="14"/>
      <c r="K142"/>
      <c r="L142"/>
      <c r="M142"/>
    </row>
    <row r="143" spans="1:13" s="7" customFormat="1" x14ac:dyDescent="0.15">
      <c r="A143" s="14"/>
      <c r="B143" s="14"/>
      <c r="E143"/>
      <c r="G143" s="14"/>
      <c r="H143" s="14"/>
      <c r="I143" s="14"/>
      <c r="K143"/>
      <c r="L143"/>
      <c r="M143"/>
    </row>
    <row r="144" spans="1:13" s="7" customFormat="1" x14ac:dyDescent="0.15">
      <c r="A144" s="14"/>
      <c r="B144" s="14"/>
      <c r="E144"/>
      <c r="G144" s="14"/>
      <c r="H144" s="14"/>
      <c r="I144" s="14"/>
      <c r="K144"/>
      <c r="L144"/>
      <c r="M144"/>
    </row>
    <row r="145" spans="1:13" s="7" customFormat="1" x14ac:dyDescent="0.15">
      <c r="A145" s="14"/>
      <c r="B145" s="14"/>
      <c r="E145"/>
      <c r="G145" s="14"/>
      <c r="H145" s="14"/>
      <c r="I145" s="14"/>
      <c r="K145"/>
      <c r="L145"/>
      <c r="M145"/>
    </row>
    <row r="146" spans="1:13" s="7" customFormat="1" x14ac:dyDescent="0.15">
      <c r="A146" s="14"/>
      <c r="B146" s="14"/>
      <c r="E146"/>
      <c r="G146" s="14"/>
      <c r="H146" s="14"/>
      <c r="I146" s="14"/>
      <c r="K146"/>
      <c r="L146"/>
      <c r="M146"/>
    </row>
    <row r="147" spans="1:13" s="7" customFormat="1" x14ac:dyDescent="0.15">
      <c r="A147" s="14"/>
      <c r="B147" s="14"/>
      <c r="E147"/>
      <c r="G147" s="14"/>
      <c r="H147" s="14"/>
      <c r="I147" s="14"/>
      <c r="K147"/>
      <c r="L147"/>
      <c r="M147"/>
    </row>
    <row r="148" spans="1:13" s="7" customFormat="1" x14ac:dyDescent="0.15">
      <c r="A148" s="14"/>
      <c r="B148" s="14"/>
      <c r="E148"/>
      <c r="G148" s="14"/>
      <c r="H148" s="14"/>
      <c r="I148" s="14"/>
      <c r="K148"/>
      <c r="L148"/>
      <c r="M148"/>
    </row>
    <row r="149" spans="1:13" s="7" customFormat="1" x14ac:dyDescent="0.15">
      <c r="A149" s="14"/>
      <c r="B149" s="14"/>
      <c r="E149"/>
      <c r="G149" s="14"/>
      <c r="H149" s="14"/>
      <c r="I149" s="14"/>
      <c r="K149"/>
      <c r="L149"/>
      <c r="M149"/>
    </row>
    <row r="150" spans="1:13" s="7" customFormat="1" x14ac:dyDescent="0.15">
      <c r="A150" s="14"/>
      <c r="B150" s="14"/>
      <c r="E150"/>
      <c r="G150" s="14"/>
      <c r="H150" s="14"/>
      <c r="I150" s="14"/>
      <c r="K150"/>
      <c r="L150"/>
      <c r="M150"/>
    </row>
    <row r="151" spans="1:13" s="7" customFormat="1" x14ac:dyDescent="0.15">
      <c r="A151" s="14"/>
      <c r="B151" s="14"/>
      <c r="E151"/>
      <c r="G151" s="14"/>
      <c r="H151" s="14"/>
      <c r="I151" s="14"/>
      <c r="K151"/>
      <c r="L151"/>
      <c r="M151"/>
    </row>
  </sheetData>
  <sheetProtection algorithmName="SHA-512" hashValue="QByn6PL2F3Sich+XB8WJ2ii1sbplQ9PxQQJ0L4Zypg7jClPYSGxu7D3NSjPJMuiawJ00nH23rbL7DKIDSNLboA==" saltValue="uYHr0vBegdjdBMB3e4MUVQ==" spinCount="100000" sheet="1" selectLockedCells="1"/>
  <mergeCells count="23">
    <mergeCell ref="A1:J1"/>
    <mergeCell ref="A12:B12"/>
    <mergeCell ref="A3:J3"/>
    <mergeCell ref="A4:J4"/>
    <mergeCell ref="A5:J5"/>
    <mergeCell ref="A6:J6"/>
    <mergeCell ref="J8:J9"/>
    <mergeCell ref="A10:B10"/>
    <mergeCell ref="A8:B8"/>
    <mergeCell ref="A11:B11"/>
    <mergeCell ref="A25:B25"/>
    <mergeCell ref="A18:B18"/>
    <mergeCell ref="A19:B19"/>
    <mergeCell ref="A20:B20"/>
    <mergeCell ref="A21:B21"/>
    <mergeCell ref="A22:B22"/>
    <mergeCell ref="A13:B13"/>
    <mergeCell ref="A23:B23"/>
    <mergeCell ref="A24:B24"/>
    <mergeCell ref="A17:B17"/>
    <mergeCell ref="A14:B14"/>
    <mergeCell ref="A15:B15"/>
    <mergeCell ref="A16:B16"/>
  </mergeCells>
  <pageMargins left="0.59055118110236227" right="0.59055118110236227" top="0.59055118110236227" bottom="0.59055118110236227" header="0.19685039370078741" footer="0.59055118110236227"/>
  <pageSetup paperSize="9" scale="74" orientation="landscape"/>
  <headerFooter>
    <oddHeader>&amp;C&amp;O&amp;R&amp;6&amp;F</oddHeader>
  </headerFooter>
  <cellWatches>
    <cellWatch r="B9"/>
    <cellWatch r="B10"/>
    <cellWatch r="B19"/>
    <cellWatch r="B12"/>
    <cellWatch r="B57"/>
    <cellWatch r="B41"/>
    <cellWatch r="B29"/>
    <cellWatch r="B78"/>
    <cellWatch r="B32"/>
    <cellWatch r="B69"/>
    <cellWatch r="B4"/>
    <cellWatch r="B33"/>
    <cellWatch r="B13"/>
    <cellWatch r="B40"/>
    <cellWatch r="B18"/>
    <cellWatch r="B15"/>
    <cellWatch r="B47"/>
    <cellWatch r="B26"/>
    <cellWatch r="B28"/>
    <cellWatch r="B77"/>
    <cellWatch r="B56"/>
    <cellWatch r="I6"/>
    <cellWatch r="I7"/>
    <cellWatch r="I16"/>
    <cellWatch r="I9"/>
    <cellWatch r="I38"/>
    <cellWatch r="I26"/>
    <cellWatch r="I75"/>
    <cellWatch r="I54"/>
    <cellWatch r="I29"/>
    <cellWatch r="I66"/>
    <cellWatch r="I4"/>
    <cellWatch r="I30"/>
    <cellWatch r="I10"/>
    <cellWatch r="I37"/>
    <cellWatch r="I15"/>
    <cellWatch r="I12"/>
    <cellWatch r="B17"/>
    <cellWatch r="B37"/>
    <cellWatch r="B25"/>
    <cellWatch r="B61"/>
    <cellWatch r="B42"/>
    <cellWatch r="B21"/>
    <cellWatch r="B11"/>
    <cellWatch r="B20"/>
    <cellWatch r="B30"/>
    <cellWatch r="B79"/>
    <cellWatch r="B58"/>
    <cellWatch r="B70"/>
    <cellWatch r="B5"/>
    <cellWatch r="B34"/>
    <cellWatch r="B14"/>
    <cellWatch r="B16"/>
    <cellWatch r="B62"/>
    <cellWatch r="B50"/>
    <cellWatch r="B53"/>
    <cellWatch r="B54"/>
    <cellWatch r="B49"/>
    <cellWatch r="I59"/>
    <cellWatch r="I47"/>
    <cellWatch r="I50"/>
    <cellWatch r="I51"/>
    <cellWatch r="I58"/>
    <cellWatch r="B46"/>
    <cellWatch r="B27"/>
    <cellWatch r="B38"/>
    <cellWatch r="I17"/>
    <cellWatch r="I39"/>
    <cellWatch r="I27"/>
    <cellWatch r="I31"/>
    <cellWatch r="B48"/>
    <cellWatch r="I8"/>
    <cellWatch r="I76"/>
    <cellWatch r="I55"/>
    <cellWatch r="I67"/>
    <cellWatch r="I5"/>
    <cellWatch r="I11"/>
    <cellWatch r="I13"/>
    <cellWatch r="B24"/>
    <cellWatch r="B23"/>
    <cellWatch r="I21"/>
    <cellWatch r="I24"/>
    <cellWatch r="I25"/>
    <cellWatch r="B91"/>
    <cellWatch r="B82"/>
    <cellWatch r="B90"/>
    <cellWatch r="B60"/>
    <cellWatch r="B74"/>
    <cellWatch r="I88"/>
    <cellWatch r="I79"/>
    <cellWatch r="I14"/>
    <cellWatch r="I44"/>
    <cellWatch r="I23"/>
    <cellWatch r="I35"/>
    <cellWatch r="B43"/>
    <cellWatch r="B22"/>
    <cellWatch r="B81"/>
    <cellWatch r="B59"/>
    <cellWatch r="B71"/>
    <cellWatch r="B80"/>
    <cellWatch r="B63"/>
    <cellWatch r="B31"/>
    <cellWatch r="B72"/>
    <cellWatch r="B35"/>
    <cellWatch r="B39"/>
    <cellWatch r="B64"/>
    <cellWatch r="B51"/>
    <cellWatch r="B55"/>
    <cellWatch r="B94"/>
    <cellWatch r="B85"/>
    <cellWatch r="B93"/>
    <cellWatch r="B76"/>
    <cellWatch r="B95"/>
    <cellWatch r="B44"/>
    <cellWatch r="B45"/>
    <cellWatch r="B83"/>
    <cellWatch r="B36"/>
    <cellWatch r="B65"/>
    <cellWatch r="B52"/>
    <cellWatch r="B86"/>
    <cellWatch r="B75"/>
    <cellWatch r="B66"/>
    <cellWatch r="B87"/>
    <cellWatch r="B67"/>
    <cellWatch r="B100"/>
    <cellWatch r="B99"/>
    <cellWatch r="B102"/>
    <cellWatch r="B101"/>
    <cellWatch r="I62"/>
    <cellWatch r="I99"/>
    <cellWatch r="I78"/>
    <cellWatch r="I43"/>
    <cellWatch r="I90"/>
    <cellWatch r="I61"/>
    <cellWatch r="B103"/>
    <cellWatch r="I63"/>
    <cellWatch r="I100"/>
    <cellWatch r="I91"/>
    <cellWatch r="I48"/>
    <cellWatch r="B73"/>
    <cellWatch r="I83"/>
    <cellWatch r="I71"/>
    <cellWatch r="I74"/>
    <cellWatch r="I82"/>
    <cellWatch r="B115"/>
    <cellWatch r="B106"/>
    <cellWatch r="B114"/>
    <cellWatch r="B98"/>
    <cellWatch r="I112"/>
    <cellWatch r="I103"/>
    <cellWatch r="I68"/>
    <cellWatch r="B84"/>
    <cellWatch r="B105"/>
    <cellWatch r="B104"/>
    <cellWatch r="B96"/>
    <cellWatch r="B88"/>
    <cellWatch r="B119"/>
    <cellWatch r="B109"/>
    <cellWatch r="B118"/>
    <cellWatch r="B117"/>
    <cellWatch r="I40"/>
    <cellWatch r="I28"/>
    <cellWatch r="I77"/>
    <cellWatch r="I56"/>
    <cellWatch r="I32"/>
    <cellWatch r="I41"/>
    <cellWatch r="I57"/>
    <cellWatch r="I69"/>
    <cellWatch r="I33"/>
    <cellWatch r="I49"/>
    <cellWatch r="I52"/>
    <cellWatch r="I53"/>
    <cellWatch r="I60"/>
    <cellWatch r="B92"/>
    <cellWatch r="I81"/>
    <cellWatch r="I46"/>
    <cellWatch r="I70"/>
    <cellWatch r="I65"/>
    <cellWatch r="I87"/>
    <cellWatch r="B68"/>
    <cellWatch r="B6"/>
    <cellWatch r="I34"/>
    <cellWatch r="B8"/>
    <cellWatch r="B7"/>
    <cellWatch r="I42"/>
    <cellWatch r="I18"/>
    <cellWatch r="I22"/>
    <cellWatch r="I72"/>
    <cellWatch r="I36"/>
    <cellWatch r="I45"/>
    <cellWatch r="I89"/>
    <cellWatch r="I80"/>
    <cellWatch r="B97"/>
    <cellWatch r="B89"/>
    <cellWatch r="I19"/>
    <cellWatch r="I73"/>
    <cellWatch r="I20"/>
    <cellWatch r="I64"/>
    <cellWatch r="I101"/>
    <cellWatch r="I92"/>
    <cellWatch r="I84"/>
    <cellWatch r="B116"/>
    <cellWatch r="B107"/>
    <cellWatch r="I113"/>
    <cellWatch r="I104"/>
    <cellWatch r="B120"/>
    <cellWatch r="B110"/>
    <cellWatch r="H6"/>
    <cellWatch r="H7"/>
    <cellWatch r="H16"/>
    <cellWatch r="H9"/>
    <cellWatch r="H38"/>
    <cellWatch r="H26"/>
    <cellWatch r="H75"/>
    <cellWatch r="H54"/>
    <cellWatch r="H29"/>
    <cellWatch r="H66"/>
    <cellWatch r="H4"/>
    <cellWatch r="H30"/>
    <cellWatch r="H10"/>
    <cellWatch r="H37"/>
    <cellWatch r="H15"/>
    <cellWatch r="H12"/>
    <cellWatch r="H59"/>
    <cellWatch r="H47"/>
    <cellWatch r="H50"/>
    <cellWatch r="H51"/>
    <cellWatch r="H58"/>
    <cellWatch r="H44"/>
    <cellWatch r="H23"/>
    <cellWatch r="H35"/>
    <cellWatch r="H17"/>
    <cellWatch r="H39"/>
    <cellWatch r="H27"/>
    <cellWatch r="H31"/>
    <cellWatch r="H8"/>
    <cellWatch r="H76"/>
    <cellWatch r="H55"/>
    <cellWatch r="H67"/>
    <cellWatch r="H5"/>
    <cellWatch r="H11"/>
    <cellWatch r="H13"/>
    <cellWatch r="H21"/>
    <cellWatch r="H24"/>
    <cellWatch r="H25"/>
    <cellWatch r="H88"/>
    <cellWatch r="H79"/>
    <cellWatch r="H14"/>
    <cellWatch r="H62"/>
    <cellWatch r="H99"/>
    <cellWatch r="H78"/>
    <cellWatch r="H43"/>
    <cellWatch r="H90"/>
    <cellWatch r="H61"/>
    <cellWatch r="H63"/>
    <cellWatch r="H100"/>
    <cellWatch r="H91"/>
    <cellWatch r="H48"/>
    <cellWatch r="H83"/>
    <cellWatch r="H71"/>
    <cellWatch r="H74"/>
    <cellWatch r="H82"/>
    <cellWatch r="B113"/>
    <cellWatch r="H112"/>
    <cellWatch r="H103"/>
    <cellWatch r="H68"/>
    <cellWatch r="B108"/>
    <cellWatch r="H40"/>
    <cellWatch r="H28"/>
    <cellWatch r="H77"/>
    <cellWatch r="H56"/>
    <cellWatch r="H32"/>
    <cellWatch r="H41"/>
    <cellWatch r="H57"/>
    <cellWatch r="H69"/>
    <cellWatch r="H33"/>
    <cellWatch r="H49"/>
    <cellWatch r="H52"/>
    <cellWatch r="H53"/>
    <cellWatch r="H60"/>
    <cellWatch r="H81"/>
    <cellWatch r="H46"/>
    <cellWatch r="H70"/>
    <cellWatch r="H65"/>
    <cellWatch r="H87"/>
    <cellWatch r="H18"/>
    <cellWatch r="H22"/>
    <cellWatch r="H72"/>
    <cellWatch r="H36"/>
    <cellWatch r="H45"/>
    <cellWatch r="H89"/>
    <cellWatch r="H80"/>
    <cellWatch r="H19"/>
    <cellWatch r="H73"/>
    <cellWatch r="B111"/>
    <cellWatch r="B122"/>
    <cellWatch r="B121"/>
    <cellWatch r="B112"/>
    <cellWatch r="B126"/>
    <cellWatch r="B125"/>
    <cellWatch r="B124"/>
    <cellWatch r="B123"/>
  </cellWatches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rgb="FF00B050"/>
    <pageSetUpPr fitToPage="1"/>
  </sheetPr>
  <dimension ref="A1:M151"/>
  <sheetViews>
    <sheetView showGridLines="0" topLeftCell="A2" workbookViewId="0">
      <selection activeCell="A10" sqref="A10:C17"/>
    </sheetView>
  </sheetViews>
  <sheetFormatPr baseColWidth="10" defaultColWidth="11.5" defaultRowHeight="13" x14ac:dyDescent="0.15"/>
  <cols>
    <col min="1" max="2" width="16.83203125" customWidth="1"/>
    <col min="3" max="4" width="12.6640625" style="7" customWidth="1"/>
    <col min="5" max="5" width="12.6640625" customWidth="1"/>
    <col min="6" max="6" width="6.6640625" style="7" customWidth="1"/>
    <col min="7" max="7" width="20.6640625" customWidth="1"/>
    <col min="8" max="9" width="35.6640625" customWidth="1"/>
    <col min="10" max="10" width="12.5" style="7" bestFit="1" customWidth="1"/>
  </cols>
  <sheetData>
    <row r="1" spans="1:13" ht="39.75" customHeight="1" x14ac:dyDescent="0.15">
      <c r="A1" s="238" t="s">
        <v>42</v>
      </c>
      <c r="B1" s="238"/>
      <c r="C1" s="238"/>
      <c r="D1" s="238"/>
      <c r="E1" s="238"/>
      <c r="F1" s="238"/>
      <c r="G1" s="238"/>
      <c r="H1" s="238"/>
      <c r="I1" s="238"/>
      <c r="J1" s="238"/>
      <c r="L1" s="54"/>
    </row>
    <row r="2" spans="1:13" ht="3.75" customHeight="1" x14ac:dyDescent="0.25">
      <c r="A2" s="1"/>
      <c r="B2" s="1"/>
      <c r="C2" s="53"/>
      <c r="D2" s="1"/>
      <c r="E2" s="55"/>
      <c r="F2" s="1"/>
      <c r="G2" s="1"/>
      <c r="H2" s="1"/>
      <c r="I2" s="1"/>
      <c r="J2" s="1"/>
      <c r="L2" s="54"/>
    </row>
    <row r="3" spans="1:13" ht="14" x14ac:dyDescent="0.15">
      <c r="A3" s="240" t="s">
        <v>110</v>
      </c>
      <c r="B3" s="240"/>
      <c r="C3" s="240"/>
      <c r="D3" s="240"/>
      <c r="E3" s="240"/>
      <c r="F3" s="240"/>
      <c r="G3" s="240"/>
      <c r="H3" s="240"/>
      <c r="I3" s="240"/>
      <c r="J3" s="240"/>
    </row>
    <row r="4" spans="1:13" ht="14" x14ac:dyDescent="0.15">
      <c r="A4" s="240" t="s">
        <v>131</v>
      </c>
      <c r="B4" s="240"/>
      <c r="C4" s="240"/>
      <c r="D4" s="240"/>
      <c r="E4" s="240"/>
      <c r="F4" s="240"/>
      <c r="G4" s="240"/>
      <c r="H4" s="240"/>
      <c r="I4" s="240"/>
      <c r="J4" s="240"/>
    </row>
    <row r="5" spans="1:13" ht="14" x14ac:dyDescent="0.15">
      <c r="A5" s="240" t="s">
        <v>99</v>
      </c>
      <c r="B5" s="240"/>
      <c r="C5" s="240"/>
      <c r="D5" s="240"/>
      <c r="E5" s="240"/>
      <c r="F5" s="240"/>
      <c r="G5" s="240"/>
      <c r="H5" s="240"/>
      <c r="I5" s="240"/>
      <c r="J5" s="240"/>
      <c r="K5" s="56"/>
      <c r="L5" s="56"/>
      <c r="M5" s="56"/>
    </row>
    <row r="6" spans="1:13" ht="14" x14ac:dyDescent="0.15">
      <c r="A6" s="241" t="s">
        <v>21</v>
      </c>
      <c r="B6" s="241"/>
      <c r="C6" s="241"/>
      <c r="D6" s="241"/>
      <c r="E6" s="241"/>
      <c r="F6" s="241"/>
      <c r="G6" s="241"/>
      <c r="H6" s="241"/>
      <c r="I6" s="241"/>
      <c r="J6" s="241"/>
      <c r="K6" s="56"/>
      <c r="L6" s="56"/>
      <c r="M6" s="56"/>
    </row>
    <row r="7" spans="1:13" ht="3.75" customHeight="1" x14ac:dyDescent="0.15">
      <c r="A7" s="57"/>
      <c r="B7" s="31"/>
      <c r="C7" s="31"/>
      <c r="D7" s="31"/>
      <c r="E7" s="31"/>
      <c r="F7" s="31"/>
      <c r="G7" s="31"/>
      <c r="H7" s="31"/>
      <c r="I7" s="31"/>
      <c r="J7" s="31"/>
      <c r="K7" s="56"/>
      <c r="L7" s="56"/>
      <c r="M7" s="56"/>
    </row>
    <row r="8" spans="1:13" s="58" customFormat="1" ht="15" customHeight="1" x14ac:dyDescent="0.15">
      <c r="A8" s="245" t="s">
        <v>0</v>
      </c>
      <c r="B8" s="246"/>
      <c r="C8" s="82" t="s">
        <v>112</v>
      </c>
      <c r="D8" s="82" t="s">
        <v>102</v>
      </c>
      <c r="E8" s="82" t="s">
        <v>120</v>
      </c>
      <c r="F8" s="82" t="s">
        <v>178</v>
      </c>
      <c r="G8" s="82" t="s">
        <v>154</v>
      </c>
      <c r="H8" s="82" t="s">
        <v>54</v>
      </c>
      <c r="I8" s="82" t="s">
        <v>100</v>
      </c>
      <c r="J8" s="242" t="s">
        <v>101</v>
      </c>
    </row>
    <row r="9" spans="1:13" s="58" customFormat="1" ht="15" customHeight="1" x14ac:dyDescent="0.15">
      <c r="A9" s="83"/>
      <c r="B9" s="84"/>
      <c r="C9" s="85" t="s">
        <v>55</v>
      </c>
      <c r="D9" s="85" t="s">
        <v>169</v>
      </c>
      <c r="E9" s="85"/>
      <c r="F9" s="85"/>
      <c r="G9" s="85"/>
      <c r="H9" s="85"/>
      <c r="I9" s="85"/>
      <c r="J9" s="243"/>
    </row>
    <row r="10" spans="1:13" s="60" customFormat="1" ht="24" customHeight="1" x14ac:dyDescent="0.15">
      <c r="A10" s="244"/>
      <c r="B10" s="237"/>
      <c r="C10" s="172"/>
      <c r="D10" s="75"/>
      <c r="E10" s="74"/>
      <c r="F10" s="74"/>
      <c r="G10" s="74"/>
      <c r="H10" s="74"/>
      <c r="I10" s="73"/>
      <c r="J10" s="74"/>
      <c r="K10" s="59"/>
      <c r="L10" s="59" t="s">
        <v>170</v>
      </c>
      <c r="M10" s="59"/>
    </row>
    <row r="11" spans="1:13" ht="24" customHeight="1" x14ac:dyDescent="0.15">
      <c r="A11" s="247"/>
      <c r="B11" s="236"/>
      <c r="C11" s="173"/>
      <c r="D11" s="78"/>
      <c r="E11" s="77"/>
      <c r="F11" s="77"/>
      <c r="G11" s="77"/>
      <c r="H11" s="77"/>
      <c r="I11" s="79"/>
      <c r="J11" s="77"/>
      <c r="K11" s="56"/>
      <c r="L11" s="59" t="s">
        <v>65</v>
      </c>
      <c r="M11" s="56"/>
    </row>
    <row r="12" spans="1:13" ht="24" customHeight="1" x14ac:dyDescent="0.15">
      <c r="A12" s="244"/>
      <c r="B12" s="237"/>
      <c r="C12" s="172"/>
      <c r="D12" s="75"/>
      <c r="E12" s="74"/>
      <c r="F12" s="74"/>
      <c r="G12" s="74"/>
      <c r="H12" s="74"/>
      <c r="I12" s="76"/>
      <c r="J12" s="74"/>
      <c r="K12" s="56"/>
      <c r="L12" s="59" t="s">
        <v>25</v>
      </c>
      <c r="M12" s="56"/>
    </row>
    <row r="13" spans="1:13" ht="24" customHeight="1" x14ac:dyDescent="0.15">
      <c r="A13" s="247"/>
      <c r="B13" s="236"/>
      <c r="C13" s="173"/>
      <c r="D13" s="78"/>
      <c r="E13" s="77"/>
      <c r="F13" s="77"/>
      <c r="G13" s="77"/>
      <c r="H13" s="77"/>
      <c r="I13" s="79"/>
      <c r="J13" s="77"/>
      <c r="K13" s="56"/>
      <c r="L13" s="59" t="s">
        <v>139</v>
      </c>
      <c r="M13" s="56"/>
    </row>
    <row r="14" spans="1:13" ht="24" customHeight="1" x14ac:dyDescent="0.15">
      <c r="A14" s="244"/>
      <c r="B14" s="237"/>
      <c r="C14" s="172"/>
      <c r="D14" s="75"/>
      <c r="E14" s="74"/>
      <c r="F14" s="74"/>
      <c r="G14" s="74"/>
      <c r="H14" s="74"/>
      <c r="I14" s="76"/>
      <c r="J14" s="74"/>
      <c r="K14" s="56"/>
      <c r="L14" s="59" t="s">
        <v>66</v>
      </c>
      <c r="M14" s="56"/>
    </row>
    <row r="15" spans="1:13" ht="24" customHeight="1" x14ac:dyDescent="0.15">
      <c r="A15" s="247"/>
      <c r="B15" s="236"/>
      <c r="C15" s="173"/>
      <c r="D15" s="78"/>
      <c r="E15" s="77"/>
      <c r="F15" s="77"/>
      <c r="G15" s="77"/>
      <c r="H15" s="77"/>
      <c r="I15" s="80"/>
      <c r="J15" s="77"/>
      <c r="K15" s="56"/>
      <c r="L15" s="59" t="s">
        <v>95</v>
      </c>
      <c r="M15" s="56"/>
    </row>
    <row r="16" spans="1:13" ht="24" customHeight="1" x14ac:dyDescent="0.15">
      <c r="A16" s="244"/>
      <c r="B16" s="237"/>
      <c r="C16" s="172"/>
      <c r="D16" s="75"/>
      <c r="E16" s="74"/>
      <c r="F16" s="74"/>
      <c r="G16" s="74"/>
      <c r="H16" s="74"/>
      <c r="I16" s="76"/>
      <c r="J16" s="74"/>
      <c r="K16" s="56"/>
      <c r="L16" s="59"/>
      <c r="M16" s="56"/>
    </row>
    <row r="17" spans="1:13" ht="24" customHeight="1" x14ac:dyDescent="0.15">
      <c r="A17" s="247"/>
      <c r="B17" s="236"/>
      <c r="C17" s="173"/>
      <c r="D17" s="77"/>
      <c r="E17" s="77"/>
      <c r="F17" s="77"/>
      <c r="G17" s="77"/>
      <c r="H17" s="77"/>
      <c r="I17" s="80"/>
      <c r="J17" s="77"/>
      <c r="K17" s="56"/>
      <c r="L17" s="59"/>
      <c r="M17" s="56"/>
    </row>
    <row r="18" spans="1:13" ht="24" customHeight="1" x14ac:dyDescent="0.15">
      <c r="A18" s="237"/>
      <c r="B18" s="237"/>
      <c r="C18" s="74"/>
      <c r="D18" s="74"/>
      <c r="E18" s="74"/>
      <c r="F18" s="74"/>
      <c r="G18" s="74"/>
      <c r="H18" s="74"/>
      <c r="I18" s="74"/>
      <c r="J18" s="74"/>
      <c r="K18" s="56"/>
      <c r="L18" s="59" t="s">
        <v>96</v>
      </c>
      <c r="M18" s="56"/>
    </row>
    <row r="19" spans="1:13" ht="24" customHeight="1" x14ac:dyDescent="0.15">
      <c r="A19" s="236"/>
      <c r="B19" s="236"/>
      <c r="C19" s="77"/>
      <c r="D19" s="77"/>
      <c r="E19" s="77"/>
      <c r="F19" s="77"/>
      <c r="G19" s="77"/>
      <c r="H19" s="77"/>
      <c r="I19" s="80"/>
      <c r="J19" s="77"/>
      <c r="K19" s="56"/>
      <c r="L19" s="59" t="s">
        <v>97</v>
      </c>
      <c r="M19" s="56"/>
    </row>
    <row r="20" spans="1:13" ht="24" customHeight="1" x14ac:dyDescent="0.15">
      <c r="A20" s="237"/>
      <c r="B20" s="237"/>
      <c r="C20" s="74"/>
      <c r="D20" s="74"/>
      <c r="E20" s="74"/>
      <c r="F20" s="74"/>
      <c r="G20" s="74"/>
      <c r="H20" s="74"/>
      <c r="I20" s="81"/>
      <c r="J20" s="74"/>
      <c r="K20" s="56"/>
      <c r="L20" s="59"/>
      <c r="M20" s="56"/>
    </row>
    <row r="21" spans="1:13" ht="24" customHeight="1" x14ac:dyDescent="0.15">
      <c r="A21" s="236"/>
      <c r="B21" s="236"/>
      <c r="C21" s="77"/>
      <c r="D21" s="77"/>
      <c r="E21" s="77"/>
      <c r="F21" s="77"/>
      <c r="G21" s="77"/>
      <c r="H21" s="77"/>
      <c r="I21" s="80"/>
      <c r="J21" s="77"/>
      <c r="K21" s="56"/>
      <c r="L21" s="56"/>
      <c r="M21" s="56"/>
    </row>
    <row r="22" spans="1:13" ht="24" customHeight="1" x14ac:dyDescent="0.15">
      <c r="A22" s="237"/>
      <c r="B22" s="237"/>
      <c r="C22" s="74"/>
      <c r="D22" s="74"/>
      <c r="E22" s="74"/>
      <c r="F22" s="74"/>
      <c r="G22" s="74"/>
      <c r="H22" s="74"/>
      <c r="I22" s="81"/>
      <c r="J22" s="74"/>
    </row>
    <row r="23" spans="1:13" ht="24" customHeight="1" x14ac:dyDescent="0.15">
      <c r="A23" s="236"/>
      <c r="B23" s="236"/>
      <c r="C23" s="77"/>
      <c r="D23" s="77"/>
      <c r="E23" s="77"/>
      <c r="F23" s="77"/>
      <c r="G23" s="77"/>
      <c r="H23" s="77"/>
      <c r="I23" s="80"/>
      <c r="J23" s="77"/>
    </row>
    <row r="24" spans="1:13" ht="24" customHeight="1" x14ac:dyDescent="0.15">
      <c r="A24" s="237"/>
      <c r="B24" s="237"/>
      <c r="C24" s="74"/>
      <c r="D24" s="74"/>
      <c r="E24" s="74"/>
      <c r="F24" s="74"/>
      <c r="G24" s="74"/>
      <c r="H24" s="74"/>
      <c r="I24" s="81"/>
      <c r="J24" s="74"/>
    </row>
    <row r="25" spans="1:13" ht="24" customHeight="1" x14ac:dyDescent="0.15">
      <c r="A25" s="236"/>
      <c r="B25" s="236"/>
      <c r="C25" s="77"/>
      <c r="D25" s="77"/>
      <c r="E25" s="77"/>
      <c r="F25" s="77"/>
      <c r="G25" s="77"/>
      <c r="H25" s="77"/>
      <c r="I25" s="80"/>
      <c r="J25" s="77"/>
    </row>
    <row r="26" spans="1:13" s="60" customFormat="1" ht="24" customHeight="1" x14ac:dyDescent="0.15">
      <c r="A26" s="239"/>
      <c r="B26" s="237"/>
      <c r="C26" s="74"/>
      <c r="D26" s="75"/>
      <c r="E26" s="74"/>
      <c r="F26" s="74"/>
      <c r="G26" s="74"/>
      <c r="H26" s="74"/>
      <c r="I26" s="73"/>
      <c r="J26" s="74"/>
      <c r="K26" s="59"/>
      <c r="L26" s="59" t="s">
        <v>170</v>
      </c>
      <c r="M26" s="59"/>
    </row>
    <row r="27" spans="1:13" ht="24" customHeight="1" x14ac:dyDescent="0.15">
      <c r="A27" s="235"/>
      <c r="B27" s="236"/>
      <c r="C27" s="77"/>
      <c r="D27" s="78"/>
      <c r="E27" s="77"/>
      <c r="F27" s="77"/>
      <c r="G27" s="77"/>
      <c r="H27" s="77"/>
      <c r="I27" s="79"/>
      <c r="J27" s="77"/>
      <c r="K27" s="56"/>
      <c r="L27" s="59" t="s">
        <v>65</v>
      </c>
      <c r="M27" s="56"/>
    </row>
    <row r="28" spans="1:13" ht="24" customHeight="1" x14ac:dyDescent="0.15">
      <c r="A28" s="239"/>
      <c r="B28" s="237"/>
      <c r="C28" s="74"/>
      <c r="D28" s="75"/>
      <c r="E28" s="74"/>
      <c r="F28" s="74"/>
      <c r="G28" s="74"/>
      <c r="H28" s="74"/>
      <c r="I28" s="76"/>
      <c r="J28" s="74"/>
      <c r="K28" s="56"/>
      <c r="L28" s="59" t="s">
        <v>25</v>
      </c>
      <c r="M28" s="56"/>
    </row>
    <row r="29" spans="1:13" ht="24" customHeight="1" x14ac:dyDescent="0.15">
      <c r="A29" s="235"/>
      <c r="B29" s="236"/>
      <c r="C29" s="77"/>
      <c r="D29" s="78"/>
      <c r="E29" s="77"/>
      <c r="F29" s="77"/>
      <c r="G29" s="77"/>
      <c r="H29" s="77"/>
      <c r="I29" s="79"/>
      <c r="J29" s="77"/>
      <c r="K29" s="56"/>
      <c r="L29" s="59" t="s">
        <v>139</v>
      </c>
      <c r="M29" s="56"/>
    </row>
    <row r="30" spans="1:13" ht="24" customHeight="1" x14ac:dyDescent="0.15">
      <c r="A30" s="237"/>
      <c r="B30" s="237"/>
      <c r="C30" s="74"/>
      <c r="D30" s="75"/>
      <c r="E30" s="74"/>
      <c r="F30" s="74"/>
      <c r="G30" s="74"/>
      <c r="H30" s="74"/>
      <c r="I30" s="76"/>
      <c r="J30" s="74"/>
      <c r="K30" s="56"/>
      <c r="L30" s="59" t="s">
        <v>66</v>
      </c>
      <c r="M30" s="56"/>
    </row>
    <row r="31" spans="1:13" ht="24" customHeight="1" x14ac:dyDescent="0.15">
      <c r="A31" s="236"/>
      <c r="B31" s="236"/>
      <c r="C31" s="77"/>
      <c r="D31" s="78"/>
      <c r="E31" s="77"/>
      <c r="F31" s="77"/>
      <c r="G31" s="77"/>
      <c r="H31" s="77"/>
      <c r="I31" s="80"/>
      <c r="J31" s="77"/>
      <c r="K31" s="56"/>
      <c r="L31" s="59" t="s">
        <v>95</v>
      </c>
      <c r="M31" s="56"/>
    </row>
    <row r="32" spans="1:13" ht="24" customHeight="1" x14ac:dyDescent="0.15">
      <c r="A32" s="237"/>
      <c r="B32" s="237"/>
      <c r="C32" s="74"/>
      <c r="D32" s="75"/>
      <c r="E32" s="74"/>
      <c r="F32" s="74"/>
      <c r="G32" s="74"/>
      <c r="H32" s="74"/>
      <c r="I32" s="76"/>
      <c r="J32" s="74"/>
      <c r="K32" s="56"/>
      <c r="L32" s="59"/>
      <c r="M32" s="56"/>
    </row>
    <row r="33" spans="1:13" ht="24" customHeight="1" x14ac:dyDescent="0.15">
      <c r="A33" s="236"/>
      <c r="B33" s="236"/>
      <c r="C33" s="77"/>
      <c r="D33" s="77"/>
      <c r="E33" s="77"/>
      <c r="F33" s="77"/>
      <c r="G33" s="77"/>
      <c r="H33" s="77"/>
      <c r="I33" s="80"/>
      <c r="J33" s="77"/>
      <c r="K33" s="56"/>
      <c r="L33" s="59"/>
      <c r="M33" s="56"/>
    </row>
    <row r="34" spans="1:13" ht="24" customHeight="1" x14ac:dyDescent="0.15">
      <c r="A34" s="237"/>
      <c r="B34" s="237"/>
      <c r="C34" s="74"/>
      <c r="D34" s="74"/>
      <c r="E34" s="74"/>
      <c r="F34" s="74"/>
      <c r="G34" s="74"/>
      <c r="H34" s="74"/>
      <c r="I34" s="74"/>
      <c r="J34" s="74"/>
      <c r="K34" s="56"/>
      <c r="L34" s="59" t="s">
        <v>96</v>
      </c>
      <c r="M34" s="56"/>
    </row>
    <row r="35" spans="1:13" ht="24" customHeight="1" x14ac:dyDescent="0.15">
      <c r="A35" s="236"/>
      <c r="B35" s="236"/>
      <c r="C35" s="77"/>
      <c r="D35" s="77"/>
      <c r="E35" s="77"/>
      <c r="F35" s="77"/>
      <c r="G35" s="77"/>
      <c r="H35" s="77"/>
      <c r="I35" s="80"/>
      <c r="J35" s="77"/>
      <c r="K35" s="56"/>
      <c r="L35" s="59" t="s">
        <v>97</v>
      </c>
      <c r="M35" s="56"/>
    </row>
    <row r="36" spans="1:13" ht="24" customHeight="1" x14ac:dyDescent="0.15">
      <c r="A36" s="237"/>
      <c r="B36" s="237"/>
      <c r="C36" s="74"/>
      <c r="D36" s="74"/>
      <c r="E36" s="74"/>
      <c r="F36" s="74"/>
      <c r="G36" s="74"/>
      <c r="H36" s="74"/>
      <c r="I36" s="81"/>
      <c r="J36" s="74"/>
      <c r="K36" s="56"/>
      <c r="L36" s="59"/>
      <c r="M36" s="56"/>
    </row>
    <row r="37" spans="1:13" ht="24" customHeight="1" x14ac:dyDescent="0.15">
      <c r="A37" s="236"/>
      <c r="B37" s="236"/>
      <c r="C37" s="77"/>
      <c r="D37" s="77"/>
      <c r="E37" s="77"/>
      <c r="F37" s="77"/>
      <c r="G37" s="77"/>
      <c r="H37" s="77"/>
      <c r="I37" s="80"/>
      <c r="J37" s="77"/>
      <c r="K37" s="56"/>
      <c r="L37" s="56"/>
      <c r="M37" s="56"/>
    </row>
    <row r="38" spans="1:13" ht="24" customHeight="1" x14ac:dyDescent="0.15">
      <c r="A38" s="237"/>
      <c r="B38" s="237"/>
      <c r="C38" s="74"/>
      <c r="D38" s="74"/>
      <c r="E38" s="74"/>
      <c r="F38" s="74"/>
      <c r="G38" s="74"/>
      <c r="H38" s="74"/>
      <c r="I38" s="81"/>
      <c r="J38" s="74"/>
    </row>
    <row r="39" spans="1:13" ht="24" customHeight="1" x14ac:dyDescent="0.15">
      <c r="A39" s="236"/>
      <c r="B39" s="236"/>
      <c r="C39" s="77"/>
      <c r="D39" s="77"/>
      <c r="E39" s="77"/>
      <c r="F39" s="77"/>
      <c r="G39" s="77"/>
      <c r="H39" s="77"/>
      <c r="I39" s="80"/>
      <c r="J39" s="77"/>
    </row>
    <row r="40" spans="1:13" ht="24" customHeight="1" x14ac:dyDescent="0.15">
      <c r="A40" s="237"/>
      <c r="B40" s="237"/>
      <c r="C40" s="74"/>
      <c r="D40" s="74"/>
      <c r="E40" s="74"/>
      <c r="F40" s="74"/>
      <c r="G40" s="74"/>
      <c r="H40" s="74"/>
      <c r="I40" s="81"/>
      <c r="J40" s="74"/>
    </row>
    <row r="41" spans="1:13" ht="24" customHeight="1" x14ac:dyDescent="0.15">
      <c r="A41" s="236"/>
      <c r="B41" s="236"/>
      <c r="C41" s="77"/>
      <c r="D41" s="77"/>
      <c r="E41" s="77"/>
      <c r="F41" s="77"/>
      <c r="G41" s="77"/>
      <c r="H41" s="77"/>
      <c r="I41" s="80"/>
      <c r="J41" s="77"/>
    </row>
    <row r="42" spans="1:13" x14ac:dyDescent="0.15">
      <c r="A42" s="66"/>
      <c r="B42" s="66"/>
      <c r="D42" s="61"/>
      <c r="E42" s="62"/>
      <c r="F42" s="61"/>
      <c r="G42" s="66"/>
      <c r="H42" s="66"/>
      <c r="I42" s="66"/>
      <c r="J42" s="61"/>
    </row>
    <row r="43" spans="1:13" x14ac:dyDescent="0.15">
      <c r="A43" s="14"/>
      <c r="B43" s="14"/>
      <c r="G43" s="14"/>
      <c r="H43" s="14"/>
      <c r="I43" s="14"/>
    </row>
    <row r="44" spans="1:13" x14ac:dyDescent="0.15">
      <c r="A44" s="14"/>
      <c r="B44" s="14"/>
      <c r="G44" s="14"/>
      <c r="H44" s="14"/>
      <c r="I44" s="14"/>
    </row>
    <row r="45" spans="1:13" x14ac:dyDescent="0.15">
      <c r="A45" s="14"/>
      <c r="B45" s="14"/>
      <c r="G45" s="14"/>
      <c r="H45" s="14"/>
      <c r="I45" s="14"/>
    </row>
    <row r="46" spans="1:13" x14ac:dyDescent="0.15">
      <c r="A46" s="14"/>
      <c r="B46" s="14"/>
      <c r="G46" s="14"/>
      <c r="H46" s="14"/>
      <c r="I46" s="14"/>
    </row>
    <row r="47" spans="1:13" x14ac:dyDescent="0.15">
      <c r="A47" s="14"/>
      <c r="B47" s="14"/>
      <c r="G47" s="14"/>
      <c r="H47" s="14"/>
      <c r="I47" s="14"/>
    </row>
    <row r="48" spans="1:13" x14ac:dyDescent="0.15">
      <c r="A48" s="14"/>
      <c r="B48" s="14"/>
      <c r="G48" s="14"/>
      <c r="H48" s="14"/>
      <c r="I48" s="14"/>
    </row>
    <row r="49" spans="1:13" x14ac:dyDescent="0.15">
      <c r="A49" s="14"/>
      <c r="B49" s="14"/>
      <c r="G49" s="14"/>
      <c r="H49" s="14"/>
      <c r="I49" s="14"/>
    </row>
    <row r="50" spans="1:13" x14ac:dyDescent="0.15">
      <c r="A50" s="14"/>
      <c r="B50" s="14"/>
      <c r="G50" s="14"/>
      <c r="H50" s="14"/>
      <c r="I50" s="14"/>
    </row>
    <row r="51" spans="1:13" x14ac:dyDescent="0.15">
      <c r="A51" s="14"/>
      <c r="B51" s="14"/>
      <c r="G51" s="14"/>
      <c r="H51" s="14"/>
      <c r="I51" s="14"/>
    </row>
    <row r="52" spans="1:13" x14ac:dyDescent="0.15">
      <c r="A52" s="14"/>
      <c r="B52" s="14"/>
      <c r="G52" s="14"/>
      <c r="H52" s="14"/>
      <c r="I52" s="14"/>
    </row>
    <row r="53" spans="1:13" x14ac:dyDescent="0.15">
      <c r="A53" s="14"/>
      <c r="B53" s="14"/>
      <c r="G53" s="14"/>
      <c r="H53" s="14"/>
      <c r="I53" s="14"/>
    </row>
    <row r="54" spans="1:13" s="7" customFormat="1" x14ac:dyDescent="0.15">
      <c r="A54" s="14"/>
      <c r="B54" s="14"/>
      <c r="E54"/>
      <c r="G54" s="14"/>
      <c r="H54" s="14"/>
      <c r="I54" s="14"/>
      <c r="K54"/>
      <c r="L54"/>
      <c r="M54"/>
    </row>
    <row r="55" spans="1:13" s="7" customFormat="1" x14ac:dyDescent="0.15">
      <c r="A55" s="14"/>
      <c r="B55" s="14"/>
      <c r="E55"/>
      <c r="G55" s="14"/>
      <c r="H55" s="14"/>
      <c r="I55" s="14"/>
      <c r="K55"/>
      <c r="L55"/>
      <c r="M55"/>
    </row>
    <row r="56" spans="1:13" s="7" customFormat="1" x14ac:dyDescent="0.15">
      <c r="A56" s="14"/>
      <c r="B56" s="14"/>
      <c r="E56"/>
      <c r="G56" s="14"/>
      <c r="H56" s="14"/>
      <c r="I56" s="14"/>
      <c r="K56"/>
      <c r="L56"/>
      <c r="M56"/>
    </row>
    <row r="57" spans="1:13" s="7" customFormat="1" x14ac:dyDescent="0.15">
      <c r="A57" s="14"/>
      <c r="B57" s="14"/>
      <c r="E57"/>
      <c r="G57" s="14"/>
      <c r="H57" s="14"/>
      <c r="I57" s="14"/>
      <c r="K57"/>
      <c r="L57"/>
      <c r="M57"/>
    </row>
    <row r="58" spans="1:13" s="7" customFormat="1" x14ac:dyDescent="0.15">
      <c r="A58" s="14"/>
      <c r="B58" s="14"/>
      <c r="E58"/>
      <c r="G58" s="14"/>
      <c r="H58" s="14"/>
      <c r="I58" s="14"/>
      <c r="K58"/>
      <c r="L58"/>
      <c r="M58"/>
    </row>
    <row r="59" spans="1:13" s="7" customFormat="1" x14ac:dyDescent="0.15">
      <c r="A59" s="14"/>
      <c r="B59" s="14"/>
      <c r="E59"/>
      <c r="G59" s="14"/>
      <c r="H59" s="14"/>
      <c r="I59" s="14"/>
      <c r="K59"/>
      <c r="L59"/>
      <c r="M59"/>
    </row>
    <row r="60" spans="1:13" s="7" customFormat="1" x14ac:dyDescent="0.15">
      <c r="A60" s="14"/>
      <c r="B60" s="14"/>
      <c r="E60"/>
      <c r="G60" s="14"/>
      <c r="H60" s="14"/>
      <c r="I60" s="14"/>
      <c r="K60"/>
      <c r="L60"/>
      <c r="M60"/>
    </row>
    <row r="61" spans="1:13" s="7" customFormat="1" x14ac:dyDescent="0.15">
      <c r="A61" s="14"/>
      <c r="B61" s="14"/>
      <c r="E61"/>
      <c r="G61" s="14"/>
      <c r="H61" s="14"/>
      <c r="I61" s="14"/>
      <c r="K61"/>
      <c r="L61"/>
      <c r="M61"/>
    </row>
    <row r="62" spans="1:13" s="7" customFormat="1" x14ac:dyDescent="0.15">
      <c r="A62" s="14"/>
      <c r="B62" s="14"/>
      <c r="E62"/>
      <c r="G62" s="14"/>
      <c r="H62" s="14"/>
      <c r="I62" s="14"/>
      <c r="K62"/>
      <c r="L62"/>
      <c r="M62"/>
    </row>
    <row r="63" spans="1:13" s="7" customFormat="1" x14ac:dyDescent="0.15">
      <c r="A63" s="14"/>
      <c r="B63" s="14"/>
      <c r="E63"/>
      <c r="G63" s="14"/>
      <c r="H63" s="14"/>
      <c r="I63" s="14"/>
      <c r="K63"/>
      <c r="L63"/>
      <c r="M63"/>
    </row>
    <row r="64" spans="1:13" s="7" customFormat="1" x14ac:dyDescent="0.15">
      <c r="A64" s="14"/>
      <c r="B64" s="14"/>
      <c r="E64"/>
      <c r="G64" s="14"/>
      <c r="H64" s="14"/>
      <c r="I64" s="14"/>
      <c r="K64"/>
      <c r="L64"/>
      <c r="M64"/>
    </row>
    <row r="65" spans="1:13" s="7" customFormat="1" x14ac:dyDescent="0.15">
      <c r="A65" s="14"/>
      <c r="B65" s="14"/>
      <c r="E65"/>
      <c r="G65" s="14"/>
      <c r="H65" s="14"/>
      <c r="I65" s="14"/>
      <c r="K65"/>
      <c r="L65"/>
      <c r="M65"/>
    </row>
    <row r="66" spans="1:13" s="7" customFormat="1" x14ac:dyDescent="0.15">
      <c r="A66" s="14"/>
      <c r="B66" s="14"/>
      <c r="E66"/>
      <c r="G66" s="14"/>
      <c r="H66" s="14"/>
      <c r="I66" s="14"/>
      <c r="K66"/>
      <c r="L66"/>
      <c r="M66"/>
    </row>
    <row r="67" spans="1:13" s="7" customFormat="1" x14ac:dyDescent="0.15">
      <c r="A67" s="14"/>
      <c r="B67" s="14"/>
      <c r="E67"/>
      <c r="G67" s="14"/>
      <c r="H67" s="14"/>
      <c r="I67" s="14"/>
      <c r="K67"/>
      <c r="L67"/>
      <c r="M67"/>
    </row>
    <row r="68" spans="1:13" s="7" customFormat="1" x14ac:dyDescent="0.15">
      <c r="A68" s="14"/>
      <c r="B68" s="14"/>
      <c r="E68"/>
      <c r="G68" s="14"/>
      <c r="H68" s="14"/>
      <c r="I68" s="14"/>
      <c r="K68"/>
      <c r="L68"/>
      <c r="M68"/>
    </row>
    <row r="69" spans="1:13" s="7" customFormat="1" x14ac:dyDescent="0.15">
      <c r="A69" s="14"/>
      <c r="B69" s="14"/>
      <c r="E69"/>
      <c r="G69" s="14"/>
      <c r="H69" s="14"/>
      <c r="I69" s="14"/>
      <c r="K69"/>
      <c r="L69"/>
      <c r="M69"/>
    </row>
    <row r="70" spans="1:13" s="7" customFormat="1" x14ac:dyDescent="0.15">
      <c r="A70" s="14"/>
      <c r="B70" s="14"/>
      <c r="E70"/>
      <c r="G70" s="14"/>
      <c r="H70" s="14"/>
      <c r="I70" s="14"/>
      <c r="K70"/>
      <c r="L70"/>
      <c r="M70"/>
    </row>
    <row r="71" spans="1:13" s="7" customFormat="1" x14ac:dyDescent="0.15">
      <c r="A71" s="14"/>
      <c r="B71" s="14"/>
      <c r="E71"/>
      <c r="G71" s="14"/>
      <c r="H71" s="14"/>
      <c r="I71" s="14"/>
      <c r="K71"/>
      <c r="L71"/>
      <c r="M71"/>
    </row>
    <row r="72" spans="1:13" s="7" customFormat="1" x14ac:dyDescent="0.15">
      <c r="A72" s="14"/>
      <c r="B72" s="14"/>
      <c r="E72"/>
      <c r="G72" s="14"/>
      <c r="H72" s="14"/>
      <c r="I72" s="14"/>
      <c r="K72"/>
      <c r="L72"/>
      <c r="M72"/>
    </row>
    <row r="73" spans="1:13" s="7" customFormat="1" x14ac:dyDescent="0.15">
      <c r="A73" s="14"/>
      <c r="B73" s="14"/>
      <c r="E73"/>
      <c r="G73" s="14"/>
      <c r="H73" s="14"/>
      <c r="I73" s="14"/>
      <c r="K73"/>
      <c r="L73"/>
      <c r="M73"/>
    </row>
    <row r="74" spans="1:13" s="7" customFormat="1" x14ac:dyDescent="0.15">
      <c r="A74" s="14"/>
      <c r="B74" s="14"/>
      <c r="E74"/>
      <c r="G74" s="14"/>
      <c r="H74" s="14"/>
      <c r="I74" s="14"/>
      <c r="K74"/>
      <c r="L74"/>
      <c r="M74"/>
    </row>
    <row r="75" spans="1:13" s="7" customFormat="1" x14ac:dyDescent="0.15">
      <c r="A75" s="14"/>
      <c r="B75" s="14"/>
      <c r="E75"/>
      <c r="G75" s="14"/>
      <c r="H75" s="14"/>
      <c r="I75" s="14"/>
      <c r="K75"/>
      <c r="L75"/>
      <c r="M75"/>
    </row>
    <row r="76" spans="1:13" s="7" customFormat="1" x14ac:dyDescent="0.15">
      <c r="A76" s="14"/>
      <c r="B76" s="14"/>
      <c r="E76"/>
      <c r="G76" s="14"/>
      <c r="H76" s="14"/>
      <c r="I76" s="14"/>
      <c r="K76"/>
      <c r="L76"/>
      <c r="M76"/>
    </row>
    <row r="77" spans="1:13" s="7" customFormat="1" x14ac:dyDescent="0.15">
      <c r="A77" s="14"/>
      <c r="B77" s="14"/>
      <c r="E77"/>
      <c r="G77" s="14"/>
      <c r="H77" s="14"/>
      <c r="I77" s="14"/>
      <c r="K77"/>
      <c r="L77"/>
      <c r="M77"/>
    </row>
    <row r="78" spans="1:13" s="7" customFormat="1" x14ac:dyDescent="0.15">
      <c r="A78" s="14"/>
      <c r="B78" s="14"/>
      <c r="E78"/>
      <c r="G78" s="14"/>
      <c r="H78" s="14"/>
      <c r="I78" s="14"/>
      <c r="K78"/>
      <c r="L78"/>
      <c r="M78"/>
    </row>
    <row r="79" spans="1:13" s="7" customFormat="1" x14ac:dyDescent="0.15">
      <c r="A79" s="14"/>
      <c r="B79" s="14"/>
      <c r="E79"/>
      <c r="G79" s="14"/>
      <c r="H79" s="14"/>
      <c r="I79" s="14"/>
      <c r="K79"/>
      <c r="L79"/>
      <c r="M79"/>
    </row>
    <row r="80" spans="1:13" s="7" customFormat="1" x14ac:dyDescent="0.15">
      <c r="A80" s="14"/>
      <c r="B80" s="14"/>
      <c r="E80"/>
      <c r="G80" s="14"/>
      <c r="H80" s="14"/>
      <c r="I80" s="14"/>
      <c r="K80"/>
      <c r="L80"/>
      <c r="M80"/>
    </row>
    <row r="81" spans="1:13" s="7" customFormat="1" x14ac:dyDescent="0.15">
      <c r="A81" s="14"/>
      <c r="B81" s="14"/>
      <c r="E81"/>
      <c r="G81" s="14"/>
      <c r="H81" s="14"/>
      <c r="I81" s="14"/>
      <c r="K81"/>
      <c r="L81"/>
      <c r="M81"/>
    </row>
    <row r="82" spans="1:13" s="7" customFormat="1" x14ac:dyDescent="0.15">
      <c r="A82" s="14"/>
      <c r="B82" s="14"/>
      <c r="E82"/>
      <c r="G82" s="14"/>
      <c r="H82" s="14"/>
      <c r="I82" s="14"/>
      <c r="K82"/>
      <c r="L82"/>
      <c r="M82"/>
    </row>
    <row r="83" spans="1:13" s="7" customFormat="1" x14ac:dyDescent="0.15">
      <c r="A83" s="14"/>
      <c r="B83" s="14"/>
      <c r="E83"/>
      <c r="G83" s="14"/>
      <c r="H83" s="14"/>
      <c r="I83" s="14"/>
      <c r="K83"/>
      <c r="L83"/>
      <c r="M83"/>
    </row>
    <row r="84" spans="1:13" s="7" customFormat="1" x14ac:dyDescent="0.15">
      <c r="A84" s="14"/>
      <c r="B84" s="14"/>
      <c r="E84"/>
      <c r="G84" s="14"/>
      <c r="H84" s="14"/>
      <c r="I84" s="14"/>
      <c r="K84"/>
      <c r="L84"/>
      <c r="M84"/>
    </row>
    <row r="85" spans="1:13" s="7" customFormat="1" x14ac:dyDescent="0.15">
      <c r="A85" s="14"/>
      <c r="B85" s="14"/>
      <c r="E85"/>
      <c r="G85" s="14"/>
      <c r="H85" s="14"/>
      <c r="I85" s="14"/>
      <c r="K85"/>
      <c r="L85"/>
      <c r="M85"/>
    </row>
    <row r="86" spans="1:13" s="7" customFormat="1" x14ac:dyDescent="0.15">
      <c r="A86" s="14"/>
      <c r="B86" s="14"/>
      <c r="E86"/>
      <c r="G86" s="14"/>
      <c r="H86" s="14"/>
      <c r="I86" s="14"/>
      <c r="K86"/>
      <c r="L86"/>
      <c r="M86"/>
    </row>
    <row r="87" spans="1:13" s="7" customFormat="1" x14ac:dyDescent="0.15">
      <c r="A87" s="14"/>
      <c r="B87" s="14"/>
      <c r="E87"/>
      <c r="G87" s="14"/>
      <c r="H87" s="14"/>
      <c r="I87" s="14"/>
      <c r="K87"/>
      <c r="L87"/>
      <c r="M87"/>
    </row>
    <row r="88" spans="1:13" s="7" customFormat="1" x14ac:dyDescent="0.15">
      <c r="A88" s="14"/>
      <c r="B88" s="14"/>
      <c r="E88"/>
      <c r="G88" s="14"/>
      <c r="H88" s="14"/>
      <c r="I88" s="14"/>
      <c r="K88"/>
      <c r="L88"/>
      <c r="M88"/>
    </row>
    <row r="89" spans="1:13" s="7" customFormat="1" x14ac:dyDescent="0.15">
      <c r="A89" s="14"/>
      <c r="B89" s="14"/>
      <c r="E89"/>
      <c r="G89" s="14"/>
      <c r="H89" s="14"/>
      <c r="I89" s="14"/>
      <c r="K89"/>
      <c r="L89"/>
      <c r="M89"/>
    </row>
    <row r="90" spans="1:13" s="7" customFormat="1" x14ac:dyDescent="0.15">
      <c r="A90" s="14"/>
      <c r="B90" s="14"/>
      <c r="E90"/>
      <c r="G90" s="14"/>
      <c r="H90" s="14"/>
      <c r="I90" s="14"/>
      <c r="K90"/>
      <c r="L90"/>
      <c r="M90"/>
    </row>
    <row r="91" spans="1:13" s="7" customFormat="1" x14ac:dyDescent="0.15">
      <c r="A91" s="14"/>
      <c r="B91" s="14"/>
      <c r="E91"/>
      <c r="G91" s="14"/>
      <c r="H91" s="14"/>
      <c r="I91" s="14"/>
      <c r="K91"/>
      <c r="L91"/>
      <c r="M91"/>
    </row>
    <row r="92" spans="1:13" s="7" customFormat="1" x14ac:dyDescent="0.15">
      <c r="A92" s="14"/>
      <c r="B92" s="14"/>
      <c r="E92"/>
      <c r="G92" s="14"/>
      <c r="H92" s="14"/>
      <c r="I92" s="14"/>
      <c r="K92"/>
      <c r="L92"/>
      <c r="M92"/>
    </row>
    <row r="93" spans="1:13" s="7" customFormat="1" x14ac:dyDescent="0.15">
      <c r="A93" s="14"/>
      <c r="B93" s="14"/>
      <c r="E93"/>
      <c r="G93" s="14"/>
      <c r="H93" s="14"/>
      <c r="I93" s="14"/>
      <c r="K93"/>
      <c r="L93"/>
      <c r="M93"/>
    </row>
    <row r="94" spans="1:13" s="7" customFormat="1" x14ac:dyDescent="0.15">
      <c r="A94" s="14"/>
      <c r="B94" s="14"/>
      <c r="E94"/>
      <c r="G94" s="14"/>
      <c r="H94" s="14"/>
      <c r="I94" s="14"/>
      <c r="K94"/>
      <c r="L94"/>
      <c r="M94"/>
    </row>
    <row r="95" spans="1:13" s="7" customFormat="1" x14ac:dyDescent="0.15">
      <c r="A95" s="14"/>
      <c r="B95" s="14"/>
      <c r="E95"/>
      <c r="G95" s="14"/>
      <c r="H95" s="14"/>
      <c r="I95" s="14"/>
      <c r="K95"/>
      <c r="L95"/>
      <c r="M95"/>
    </row>
    <row r="96" spans="1:13" s="7" customFormat="1" x14ac:dyDescent="0.15">
      <c r="A96" s="14"/>
      <c r="B96" s="14"/>
      <c r="E96"/>
      <c r="G96" s="14"/>
      <c r="H96" s="14"/>
      <c r="I96" s="14"/>
      <c r="K96"/>
      <c r="L96"/>
      <c r="M96"/>
    </row>
    <row r="97" spans="1:13" s="7" customFormat="1" x14ac:dyDescent="0.15">
      <c r="A97" s="14"/>
      <c r="B97" s="14"/>
      <c r="E97"/>
      <c r="G97" s="14"/>
      <c r="H97" s="14"/>
      <c r="I97" s="14"/>
      <c r="K97"/>
      <c r="L97"/>
      <c r="M97"/>
    </row>
    <row r="98" spans="1:13" s="7" customFormat="1" x14ac:dyDescent="0.15">
      <c r="A98" s="14"/>
      <c r="B98" s="14"/>
      <c r="E98"/>
      <c r="G98" s="14"/>
      <c r="H98" s="14"/>
      <c r="I98" s="14"/>
      <c r="K98"/>
      <c r="L98"/>
      <c r="M98"/>
    </row>
    <row r="99" spans="1:13" s="7" customFormat="1" x14ac:dyDescent="0.15">
      <c r="A99" s="14"/>
      <c r="B99" s="14"/>
      <c r="E99"/>
      <c r="G99" s="14"/>
      <c r="H99" s="14"/>
      <c r="I99" s="14"/>
      <c r="K99"/>
      <c r="L99"/>
      <c r="M99"/>
    </row>
    <row r="100" spans="1:13" s="7" customFormat="1" x14ac:dyDescent="0.15">
      <c r="A100" s="14"/>
      <c r="B100" s="14"/>
      <c r="E100"/>
      <c r="G100" s="14"/>
      <c r="H100" s="14"/>
      <c r="I100" s="14"/>
      <c r="K100"/>
      <c r="L100"/>
      <c r="M100"/>
    </row>
    <row r="101" spans="1:13" s="7" customFormat="1" x14ac:dyDescent="0.15">
      <c r="A101" s="14"/>
      <c r="B101" s="14"/>
      <c r="E101"/>
      <c r="G101" s="14"/>
      <c r="H101" s="14"/>
      <c r="I101" s="14"/>
      <c r="K101"/>
      <c r="L101"/>
      <c r="M101"/>
    </row>
    <row r="102" spans="1:13" s="7" customFormat="1" x14ac:dyDescent="0.15">
      <c r="A102" s="14"/>
      <c r="B102" s="14"/>
      <c r="E102"/>
      <c r="G102" s="14"/>
      <c r="H102" s="14"/>
      <c r="I102" s="14"/>
      <c r="K102"/>
      <c r="L102"/>
      <c r="M102"/>
    </row>
    <row r="103" spans="1:13" s="7" customFormat="1" x14ac:dyDescent="0.15">
      <c r="A103" s="14"/>
      <c r="B103" s="14"/>
      <c r="E103"/>
      <c r="G103" s="14"/>
      <c r="H103" s="14"/>
      <c r="I103" s="14"/>
      <c r="K103"/>
      <c r="L103"/>
      <c r="M103"/>
    </row>
    <row r="104" spans="1:13" s="7" customFormat="1" x14ac:dyDescent="0.15">
      <c r="A104" s="14"/>
      <c r="B104" s="14"/>
      <c r="E104"/>
      <c r="G104" s="14"/>
      <c r="H104" s="14"/>
      <c r="I104" s="14"/>
      <c r="K104"/>
      <c r="L104"/>
      <c r="M104"/>
    </row>
    <row r="105" spans="1:13" s="7" customFormat="1" x14ac:dyDescent="0.15">
      <c r="A105" s="14"/>
      <c r="B105" s="14"/>
      <c r="E105"/>
      <c r="G105" s="14"/>
      <c r="H105" s="14"/>
      <c r="I105" s="14"/>
      <c r="K105"/>
      <c r="L105"/>
      <c r="M105"/>
    </row>
    <row r="106" spans="1:13" s="7" customFormat="1" x14ac:dyDescent="0.15">
      <c r="A106" s="14"/>
      <c r="B106" s="14"/>
      <c r="E106"/>
      <c r="G106" s="14"/>
      <c r="H106" s="14"/>
      <c r="I106" s="14"/>
      <c r="K106"/>
      <c r="L106"/>
      <c r="M106"/>
    </row>
    <row r="107" spans="1:13" s="7" customFormat="1" x14ac:dyDescent="0.15">
      <c r="A107" s="14"/>
      <c r="B107" s="14"/>
      <c r="E107"/>
      <c r="G107" s="14"/>
      <c r="H107" s="14"/>
      <c r="I107" s="14"/>
      <c r="K107"/>
      <c r="L107"/>
      <c r="M107"/>
    </row>
    <row r="108" spans="1:13" s="7" customFormat="1" x14ac:dyDescent="0.15">
      <c r="A108" s="14"/>
      <c r="B108" s="14"/>
      <c r="E108"/>
      <c r="G108" s="14"/>
      <c r="H108" s="14"/>
      <c r="I108" s="14"/>
      <c r="K108"/>
      <c r="L108"/>
      <c r="M108"/>
    </row>
    <row r="109" spans="1:13" s="7" customFormat="1" x14ac:dyDescent="0.15">
      <c r="A109" s="14"/>
      <c r="B109" s="14"/>
      <c r="E109"/>
      <c r="G109" s="14"/>
      <c r="H109" s="14"/>
      <c r="I109" s="14"/>
      <c r="K109"/>
      <c r="L109"/>
      <c r="M109"/>
    </row>
    <row r="110" spans="1:13" s="7" customFormat="1" x14ac:dyDescent="0.15">
      <c r="A110" s="14"/>
      <c r="B110" s="14"/>
      <c r="E110"/>
      <c r="G110" s="14"/>
      <c r="H110" s="14"/>
      <c r="I110" s="14"/>
      <c r="K110"/>
      <c r="L110"/>
      <c r="M110"/>
    </row>
    <row r="111" spans="1:13" s="7" customFormat="1" x14ac:dyDescent="0.15">
      <c r="A111" s="14"/>
      <c r="B111" s="14"/>
      <c r="E111"/>
      <c r="G111" s="14"/>
      <c r="H111" s="14"/>
      <c r="I111" s="14"/>
      <c r="K111"/>
      <c r="L111"/>
      <c r="M111"/>
    </row>
    <row r="112" spans="1:13" s="7" customFormat="1" x14ac:dyDescent="0.15">
      <c r="A112" s="14"/>
      <c r="B112" s="14"/>
      <c r="E112"/>
      <c r="G112" s="14"/>
      <c r="H112" s="14"/>
      <c r="I112" s="14"/>
      <c r="K112"/>
      <c r="L112"/>
      <c r="M112"/>
    </row>
    <row r="113" spans="1:13" s="7" customFormat="1" x14ac:dyDescent="0.15">
      <c r="A113" s="14"/>
      <c r="B113" s="14"/>
      <c r="E113"/>
      <c r="G113" s="14"/>
      <c r="H113" s="14"/>
      <c r="I113" s="14"/>
      <c r="K113"/>
      <c r="L113"/>
      <c r="M113"/>
    </row>
    <row r="114" spans="1:13" s="7" customFormat="1" x14ac:dyDescent="0.15">
      <c r="A114" s="14"/>
      <c r="B114" s="14"/>
      <c r="E114"/>
      <c r="G114" s="14"/>
      <c r="H114" s="14"/>
      <c r="I114" s="14"/>
      <c r="K114"/>
      <c r="L114"/>
      <c r="M114"/>
    </row>
    <row r="115" spans="1:13" s="7" customFormat="1" x14ac:dyDescent="0.15">
      <c r="A115" s="14"/>
      <c r="B115" s="14"/>
      <c r="E115"/>
      <c r="G115" s="14"/>
      <c r="H115" s="14"/>
      <c r="I115" s="14"/>
      <c r="K115"/>
      <c r="L115"/>
      <c r="M115"/>
    </row>
    <row r="116" spans="1:13" s="7" customFormat="1" x14ac:dyDescent="0.15">
      <c r="A116" s="14"/>
      <c r="B116" s="14"/>
      <c r="E116"/>
      <c r="G116" s="14"/>
      <c r="H116" s="14"/>
      <c r="I116" s="14"/>
      <c r="K116"/>
      <c r="L116"/>
      <c r="M116"/>
    </row>
    <row r="117" spans="1:13" s="7" customFormat="1" x14ac:dyDescent="0.15">
      <c r="A117" s="14"/>
      <c r="B117" s="14"/>
      <c r="E117"/>
      <c r="G117" s="14"/>
      <c r="H117" s="14"/>
      <c r="I117" s="14"/>
      <c r="K117"/>
      <c r="L117"/>
      <c r="M117"/>
    </row>
    <row r="118" spans="1:13" s="7" customFormat="1" x14ac:dyDescent="0.15">
      <c r="A118" s="14"/>
      <c r="B118" s="14"/>
      <c r="E118"/>
      <c r="G118" s="14"/>
      <c r="H118" s="14"/>
      <c r="I118" s="14"/>
      <c r="K118"/>
      <c r="L118"/>
      <c r="M118"/>
    </row>
    <row r="119" spans="1:13" s="7" customFormat="1" x14ac:dyDescent="0.15">
      <c r="A119" s="14"/>
      <c r="B119" s="14"/>
      <c r="E119"/>
      <c r="G119" s="14"/>
      <c r="H119" s="14"/>
      <c r="I119" s="14"/>
      <c r="K119"/>
      <c r="L119"/>
      <c r="M119"/>
    </row>
    <row r="120" spans="1:13" s="7" customFormat="1" x14ac:dyDescent="0.15">
      <c r="A120" s="14"/>
      <c r="B120" s="14"/>
      <c r="E120"/>
      <c r="G120" s="14"/>
      <c r="H120" s="14"/>
      <c r="I120" s="14"/>
      <c r="K120"/>
      <c r="L120"/>
      <c r="M120"/>
    </row>
    <row r="121" spans="1:13" s="7" customFormat="1" x14ac:dyDescent="0.15">
      <c r="A121" s="14"/>
      <c r="B121" s="14"/>
      <c r="E121"/>
      <c r="G121" s="14"/>
      <c r="H121" s="14"/>
      <c r="I121" s="14"/>
      <c r="K121"/>
      <c r="L121"/>
      <c r="M121"/>
    </row>
    <row r="122" spans="1:13" s="7" customFormat="1" x14ac:dyDescent="0.15">
      <c r="A122" s="14"/>
      <c r="B122" s="14"/>
      <c r="E122"/>
      <c r="G122" s="14"/>
      <c r="H122" s="14"/>
      <c r="I122" s="14"/>
      <c r="K122"/>
      <c r="L122"/>
      <c r="M122"/>
    </row>
    <row r="123" spans="1:13" s="7" customFormat="1" x14ac:dyDescent="0.15">
      <c r="A123" s="14"/>
      <c r="B123" s="14"/>
      <c r="E123"/>
      <c r="G123" s="14"/>
      <c r="H123" s="14"/>
      <c r="I123" s="14"/>
      <c r="K123"/>
      <c r="L123"/>
      <c r="M123"/>
    </row>
    <row r="124" spans="1:13" s="7" customFormat="1" x14ac:dyDescent="0.15">
      <c r="A124" s="14"/>
      <c r="B124" s="14"/>
      <c r="E124"/>
      <c r="G124" s="14"/>
      <c r="H124" s="14"/>
      <c r="I124" s="14"/>
      <c r="K124"/>
      <c r="L124"/>
      <c r="M124"/>
    </row>
    <row r="125" spans="1:13" s="7" customFormat="1" x14ac:dyDescent="0.15">
      <c r="A125" s="14"/>
      <c r="B125" s="14"/>
      <c r="E125"/>
      <c r="G125" s="14"/>
      <c r="H125" s="14"/>
      <c r="I125" s="14"/>
      <c r="K125"/>
      <c r="L125"/>
      <c r="M125"/>
    </row>
    <row r="126" spans="1:13" s="7" customFormat="1" x14ac:dyDescent="0.15">
      <c r="A126" s="14"/>
      <c r="B126" s="14"/>
      <c r="E126"/>
      <c r="G126" s="14"/>
      <c r="H126" s="14"/>
      <c r="I126" s="14"/>
      <c r="K126"/>
      <c r="L126"/>
      <c r="M126"/>
    </row>
    <row r="127" spans="1:13" s="7" customFormat="1" x14ac:dyDescent="0.15">
      <c r="A127" s="14"/>
      <c r="B127" s="14"/>
      <c r="E127"/>
      <c r="G127" s="14"/>
      <c r="H127" s="14"/>
      <c r="I127" s="14"/>
      <c r="K127"/>
      <c r="L127"/>
      <c r="M127"/>
    </row>
    <row r="128" spans="1:13" s="7" customFormat="1" x14ac:dyDescent="0.15">
      <c r="A128" s="14"/>
      <c r="B128" s="14"/>
      <c r="E128"/>
      <c r="G128" s="14"/>
      <c r="H128" s="14"/>
      <c r="I128" s="14"/>
      <c r="K128"/>
      <c r="L128"/>
      <c r="M128"/>
    </row>
    <row r="129" spans="1:13" s="7" customFormat="1" x14ac:dyDescent="0.15">
      <c r="A129" s="14"/>
      <c r="B129" s="14"/>
      <c r="E129"/>
      <c r="G129" s="14"/>
      <c r="H129" s="14"/>
      <c r="I129" s="14"/>
      <c r="K129"/>
      <c r="L129"/>
      <c r="M129"/>
    </row>
    <row r="130" spans="1:13" s="7" customFormat="1" x14ac:dyDescent="0.15">
      <c r="A130" s="14"/>
      <c r="B130" s="14"/>
      <c r="E130"/>
      <c r="G130" s="14"/>
      <c r="H130" s="14"/>
      <c r="I130" s="14"/>
      <c r="K130"/>
      <c r="L130"/>
      <c r="M130"/>
    </row>
    <row r="131" spans="1:13" s="7" customFormat="1" x14ac:dyDescent="0.15">
      <c r="A131" s="14"/>
      <c r="B131" s="14"/>
      <c r="E131"/>
      <c r="G131" s="14"/>
      <c r="H131" s="14"/>
      <c r="I131" s="14"/>
      <c r="K131"/>
      <c r="L131"/>
      <c r="M131"/>
    </row>
    <row r="132" spans="1:13" s="7" customFormat="1" x14ac:dyDescent="0.15">
      <c r="A132" s="14"/>
      <c r="B132" s="14"/>
      <c r="E132"/>
      <c r="G132" s="14"/>
      <c r="H132" s="14"/>
      <c r="I132" s="14"/>
      <c r="K132"/>
      <c r="L132"/>
      <c r="M132"/>
    </row>
    <row r="133" spans="1:13" s="7" customFormat="1" x14ac:dyDescent="0.15">
      <c r="A133" s="14"/>
      <c r="B133" s="14"/>
      <c r="E133"/>
      <c r="G133" s="14"/>
      <c r="H133" s="14"/>
      <c r="I133" s="14"/>
      <c r="K133"/>
      <c r="L133"/>
      <c r="M133"/>
    </row>
    <row r="134" spans="1:13" s="7" customFormat="1" x14ac:dyDescent="0.15">
      <c r="A134" s="14"/>
      <c r="B134" s="14"/>
      <c r="E134"/>
      <c r="G134" s="14"/>
      <c r="H134" s="14"/>
      <c r="I134" s="14"/>
      <c r="K134"/>
      <c r="L134"/>
      <c r="M134"/>
    </row>
    <row r="135" spans="1:13" s="7" customFormat="1" x14ac:dyDescent="0.15">
      <c r="A135" s="14"/>
      <c r="B135" s="14"/>
      <c r="E135"/>
      <c r="G135" s="14"/>
      <c r="H135" s="14"/>
      <c r="I135" s="14"/>
      <c r="K135"/>
      <c r="L135"/>
      <c r="M135"/>
    </row>
    <row r="136" spans="1:13" s="7" customFormat="1" x14ac:dyDescent="0.15">
      <c r="A136" s="14"/>
      <c r="B136" s="14"/>
      <c r="E136"/>
      <c r="G136" s="14"/>
      <c r="H136" s="14"/>
      <c r="I136" s="14"/>
      <c r="K136"/>
      <c r="L136"/>
      <c r="M136"/>
    </row>
    <row r="137" spans="1:13" s="7" customFormat="1" x14ac:dyDescent="0.15">
      <c r="A137" s="14"/>
      <c r="B137" s="14"/>
      <c r="E137"/>
      <c r="G137" s="14"/>
      <c r="H137" s="14"/>
      <c r="I137" s="14"/>
      <c r="K137"/>
      <c r="L137"/>
      <c r="M137"/>
    </row>
    <row r="138" spans="1:13" s="7" customFormat="1" x14ac:dyDescent="0.15">
      <c r="A138" s="14"/>
      <c r="B138" s="14"/>
      <c r="E138"/>
      <c r="G138" s="14"/>
      <c r="H138" s="14"/>
      <c r="I138" s="14"/>
      <c r="K138"/>
      <c r="L138"/>
      <c r="M138"/>
    </row>
    <row r="139" spans="1:13" s="7" customFormat="1" x14ac:dyDescent="0.15">
      <c r="A139" s="14"/>
      <c r="B139" s="14"/>
      <c r="E139"/>
      <c r="G139" s="14"/>
      <c r="H139" s="14"/>
      <c r="I139" s="14"/>
      <c r="K139"/>
      <c r="L139"/>
      <c r="M139"/>
    </row>
    <row r="140" spans="1:13" s="7" customFormat="1" x14ac:dyDescent="0.15">
      <c r="A140" s="14"/>
      <c r="B140" s="14"/>
      <c r="E140"/>
      <c r="G140" s="14"/>
      <c r="H140" s="14"/>
      <c r="I140" s="14"/>
      <c r="K140"/>
      <c r="L140"/>
      <c r="M140"/>
    </row>
    <row r="141" spans="1:13" s="7" customFormat="1" x14ac:dyDescent="0.15">
      <c r="A141" s="14"/>
      <c r="B141" s="14"/>
      <c r="E141"/>
      <c r="G141" s="14"/>
      <c r="H141" s="14"/>
      <c r="I141" s="14"/>
      <c r="K141"/>
      <c r="L141"/>
      <c r="M141"/>
    </row>
    <row r="142" spans="1:13" s="7" customFormat="1" x14ac:dyDescent="0.15">
      <c r="A142" s="14"/>
      <c r="B142" s="14"/>
      <c r="E142"/>
      <c r="G142" s="14"/>
      <c r="H142" s="14"/>
      <c r="I142" s="14"/>
      <c r="K142"/>
      <c r="L142"/>
      <c r="M142"/>
    </row>
    <row r="143" spans="1:13" s="7" customFormat="1" x14ac:dyDescent="0.15">
      <c r="A143" s="14"/>
      <c r="B143" s="14"/>
      <c r="E143"/>
      <c r="G143" s="14"/>
      <c r="H143" s="14"/>
      <c r="I143" s="14"/>
      <c r="K143"/>
      <c r="L143"/>
      <c r="M143"/>
    </row>
    <row r="144" spans="1:13" s="7" customFormat="1" x14ac:dyDescent="0.15">
      <c r="A144" s="14"/>
      <c r="B144" s="14"/>
      <c r="E144"/>
      <c r="G144" s="14"/>
      <c r="H144" s="14"/>
      <c r="I144" s="14"/>
      <c r="K144"/>
      <c r="L144"/>
      <c r="M144"/>
    </row>
    <row r="145" spans="1:13" s="7" customFormat="1" x14ac:dyDescent="0.15">
      <c r="A145" s="14"/>
      <c r="B145" s="14"/>
      <c r="E145"/>
      <c r="G145" s="14"/>
      <c r="H145" s="14"/>
      <c r="I145" s="14"/>
      <c r="K145"/>
      <c r="L145"/>
      <c r="M145"/>
    </row>
    <row r="146" spans="1:13" s="7" customFormat="1" x14ac:dyDescent="0.15">
      <c r="A146" s="14"/>
      <c r="B146" s="14"/>
      <c r="E146"/>
      <c r="G146" s="14"/>
      <c r="H146" s="14"/>
      <c r="I146" s="14"/>
      <c r="K146"/>
      <c r="L146"/>
      <c r="M146"/>
    </row>
    <row r="147" spans="1:13" s="7" customFormat="1" x14ac:dyDescent="0.15">
      <c r="A147" s="14"/>
      <c r="B147" s="14"/>
      <c r="E147"/>
      <c r="G147" s="14"/>
      <c r="H147" s="14"/>
      <c r="I147" s="14"/>
      <c r="K147"/>
      <c r="L147"/>
      <c r="M147"/>
    </row>
    <row r="148" spans="1:13" s="7" customFormat="1" x14ac:dyDescent="0.15">
      <c r="A148" s="14"/>
      <c r="B148" s="14"/>
      <c r="E148"/>
      <c r="G148" s="14"/>
      <c r="H148" s="14"/>
      <c r="I148" s="14"/>
      <c r="K148"/>
      <c r="L148"/>
      <c r="M148"/>
    </row>
    <row r="149" spans="1:13" s="7" customFormat="1" x14ac:dyDescent="0.15">
      <c r="A149" s="14"/>
      <c r="B149" s="14"/>
      <c r="E149"/>
      <c r="G149" s="14"/>
      <c r="H149" s="14"/>
      <c r="I149" s="14"/>
      <c r="K149"/>
      <c r="L149"/>
      <c r="M149"/>
    </row>
    <row r="150" spans="1:13" s="7" customFormat="1" x14ac:dyDescent="0.15">
      <c r="A150" s="14"/>
      <c r="B150" s="14"/>
      <c r="E150"/>
      <c r="G150" s="14"/>
      <c r="H150" s="14"/>
      <c r="I150" s="14"/>
      <c r="K150"/>
      <c r="L150"/>
      <c r="M150"/>
    </row>
    <row r="151" spans="1:13" s="7" customFormat="1" x14ac:dyDescent="0.15">
      <c r="A151" s="14"/>
      <c r="B151" s="14"/>
      <c r="E151"/>
      <c r="G151" s="14"/>
      <c r="H151" s="14"/>
      <c r="I151" s="14"/>
      <c r="K151"/>
      <c r="L151"/>
      <c r="M151"/>
    </row>
  </sheetData>
  <sheetProtection algorithmName="SHA-512" hashValue="oTqWHKe+drb9m1esiCACiIIza0oxV+yBXUhPyl7uB2M641qV8hoy0DknTvm7QgCf/VJA0w4KI4oR98EyVVY6JQ==" saltValue="5JF78a+4g/yC2FIbVW+57g==" spinCount="100000" sheet="1" selectLockedCells="1"/>
  <mergeCells count="39">
    <mergeCell ref="A41:B41"/>
    <mergeCell ref="A35:B35"/>
    <mergeCell ref="A36:B36"/>
    <mergeCell ref="A37:B37"/>
    <mergeCell ref="A38:B38"/>
    <mergeCell ref="A31:B31"/>
    <mergeCell ref="A33:B33"/>
    <mergeCell ref="A34:B34"/>
    <mergeCell ref="A39:B39"/>
    <mergeCell ref="A40:B40"/>
    <mergeCell ref="A32:B32"/>
    <mergeCell ref="A26:B26"/>
    <mergeCell ref="A20:B20"/>
    <mergeCell ref="A21:B21"/>
    <mergeCell ref="A10:B10"/>
    <mergeCell ref="A11:B11"/>
    <mergeCell ref="A12:B12"/>
    <mergeCell ref="A13:B13"/>
    <mergeCell ref="A14:B14"/>
    <mergeCell ref="A15:B15"/>
    <mergeCell ref="A16:B16"/>
    <mergeCell ref="A17:B17"/>
    <mergeCell ref="A23:B23"/>
    <mergeCell ref="A27:B27"/>
    <mergeCell ref="A28:B28"/>
    <mergeCell ref="A29:B29"/>
    <mergeCell ref="A30:B30"/>
    <mergeCell ref="A1:J1"/>
    <mergeCell ref="A3:J3"/>
    <mergeCell ref="A4:J4"/>
    <mergeCell ref="A5:J5"/>
    <mergeCell ref="A6:J6"/>
    <mergeCell ref="A8:B8"/>
    <mergeCell ref="J8:J9"/>
    <mergeCell ref="A24:B24"/>
    <mergeCell ref="A25:B25"/>
    <mergeCell ref="A18:B18"/>
    <mergeCell ref="A19:B19"/>
    <mergeCell ref="A22:B22"/>
  </mergeCells>
  <pageMargins left="0.59055118110236227" right="0.59055118110236227" top="0.59055118110236227" bottom="0.59055118110236227" header="0.19685039370078741" footer="0.59055118110236227"/>
  <pageSetup paperSize="9" scale="74" orientation="landscape"/>
  <headerFooter>
    <oddHeader>&amp;C&amp;O&amp;R&amp;6&amp;F</oddHeader>
  </headerFooter>
  <cellWatches>
    <cellWatch r="B9"/>
    <cellWatch r="B10"/>
    <cellWatch r="B20"/>
    <cellWatch r="B13"/>
    <cellWatch r="B67"/>
    <cellWatch r="B48"/>
    <cellWatch r="B33"/>
    <cellWatch r="B93"/>
    <cellWatch r="B47"/>
    <cellWatch r="B31"/>
    <cellWatch r="B92"/>
    <cellWatch r="B65"/>
    <cellWatch r="B36"/>
    <cellWatch r="B83"/>
    <cellWatch r="B4"/>
    <cellWatch r="B37"/>
    <cellWatch r="B14"/>
    <cellWatch r="B19"/>
    <cellWatch r="B16"/>
    <cellWatch r="B54"/>
    <cellWatch r="B29"/>
    <cellWatch r="B18"/>
    <cellWatch r="B44"/>
    <cellWatch r="B28"/>
    <cellWatch r="B71"/>
    <cellWatch r="I6"/>
    <cellWatch r="I7"/>
    <cellWatch r="I16"/>
    <cellWatch r="I9"/>
    <cellWatch r="I38"/>
    <cellWatch r="I26"/>
    <cellWatch r="I75"/>
    <cellWatch r="I54"/>
    <cellWatch r="I29"/>
    <cellWatch r="I66"/>
    <cellWatch r="I4"/>
    <cellWatch r="I30"/>
    <cellWatch r="I10"/>
    <cellWatch r="I37"/>
    <cellWatch r="I15"/>
    <cellWatch r="I12"/>
    <cellWatch r="B12"/>
    <cellWatch r="B22"/>
    <cellWatch r="B68"/>
    <cellWatch r="B49"/>
    <cellWatch r="B34"/>
    <cellWatch r="B94"/>
    <cellWatch r="B84"/>
    <cellWatch r="B5"/>
    <cellWatch r="B38"/>
    <cellWatch r="B15"/>
    <cellWatch r="B17"/>
    <cellWatch r="B27"/>
    <cellWatch r="B30"/>
    <cellWatch r="B23"/>
    <cellWatch r="B25"/>
    <cellWatch r="I21"/>
    <cellWatch r="I24"/>
    <cellWatch r="I25"/>
    <cellWatch r="B55"/>
    <cellWatch r="B45"/>
    <cellWatch r="B72"/>
    <cellWatch r="I8"/>
    <cellWatch r="I17"/>
    <cellWatch r="I39"/>
    <cellWatch r="I27"/>
    <cellWatch r="I76"/>
    <cellWatch r="I55"/>
    <cellWatch r="I67"/>
    <cellWatch r="I5"/>
    <cellWatch r="I31"/>
    <cellWatch r="I11"/>
    <cellWatch r="I13"/>
    <cellWatch r="B57"/>
    <cellWatch r="B60"/>
    <cellWatch r="B62"/>
    <cellWatch r="B56"/>
    <cellWatch r="I59"/>
    <cellWatch r="I47"/>
    <cellWatch r="I50"/>
    <cellWatch r="I51"/>
    <cellWatch r="I58"/>
    <cellWatch r="B53"/>
    <cellWatch r="B111"/>
    <cellWatch r="B97"/>
    <cellWatch r="B109"/>
    <cellWatch r="B69"/>
    <cellWatch r="B89"/>
    <cellWatch r="I88"/>
    <cellWatch r="I79"/>
    <cellWatch r="I14"/>
    <cellWatch r="I44"/>
    <cellWatch r="I23"/>
    <cellWatch r="I35"/>
    <cellWatch r="B70"/>
    <cellWatch r="B50"/>
    <cellWatch r="B24"/>
    <cellWatch r="B96"/>
    <cellWatch r="B85"/>
    <cellWatch r="B95"/>
    <cellWatch r="B76"/>
    <cellWatch r="B35"/>
    <cellWatch r="B87"/>
    <cellWatch r="B40"/>
    <cellWatch r="B46"/>
    <cellWatch r="B77"/>
    <cellWatch r="B58"/>
    <cellWatch r="B64"/>
    <cellWatch r="B116"/>
    <cellWatch r="B101"/>
    <cellWatch r="B115"/>
    <cellWatch r="B91"/>
    <cellWatch r="B113"/>
    <cellWatch r="B51"/>
    <cellWatch r="B52"/>
    <cellWatch r="B98"/>
    <cellWatch r="B41"/>
    <cellWatch r="B78"/>
    <cellWatch r="B59"/>
    <cellWatch r="B103"/>
    <cellWatch r="B90"/>
    <cellWatch r="B80"/>
    <cellWatch r="B106"/>
    <cellWatch r="B81"/>
    <cellWatch r="B121"/>
    <cellWatch r="B120"/>
    <cellWatch r="B123"/>
    <cellWatch r="B122"/>
    <cellWatch r="I62"/>
    <cellWatch r="I99"/>
    <cellWatch r="I78"/>
    <cellWatch r="I43"/>
    <cellWatch r="I90"/>
    <cellWatch r="I61"/>
    <cellWatch r="B124"/>
    <cellWatch r="I63"/>
    <cellWatch r="I100"/>
    <cellWatch r="I91"/>
    <cellWatch r="I48"/>
    <cellWatch r="B88"/>
    <cellWatch r="I83"/>
    <cellWatch r="I71"/>
    <cellWatch r="I74"/>
    <cellWatch r="I82"/>
    <cellWatch r="B141"/>
    <cellWatch r="B128"/>
    <cellWatch r="B139"/>
    <cellWatch r="B119"/>
    <cellWatch r="I112"/>
    <cellWatch r="I103"/>
    <cellWatch r="I68"/>
    <cellWatch r="B99"/>
    <cellWatch r="B127"/>
    <cellWatch r="B126"/>
    <cellWatch r="B117"/>
    <cellWatch r="B107"/>
    <cellWatch r="B125"/>
    <cellWatch r="B133"/>
    <cellWatch r="B39"/>
    <cellWatch r="B140"/>
    <cellWatch r="I53"/>
    <cellWatch r="I65"/>
    <cellWatch r="I57"/>
    <cellWatch r="I87"/>
    <cellWatch r="B82"/>
    <cellWatch r="I40"/>
    <cellWatch r="I28"/>
    <cellWatch r="I77"/>
    <cellWatch r="I56"/>
    <cellWatch r="I32"/>
    <cellWatch r="I41"/>
    <cellWatch r="I69"/>
    <cellWatch r="I33"/>
    <cellWatch r="I49"/>
    <cellWatch r="I52"/>
    <cellWatch r="I60"/>
    <cellWatch r="B112"/>
    <cellWatch r="I81"/>
    <cellWatch r="I46"/>
    <cellWatch r="I70"/>
    <cellWatch r="B6"/>
    <cellWatch r="I18"/>
    <cellWatch r="I22"/>
    <cellWatch r="I72"/>
    <cellWatch r="I36"/>
    <cellWatch r="I45"/>
    <cellWatch r="I89"/>
    <cellWatch r="I80"/>
    <cellWatch r="B118"/>
    <cellWatch r="B108"/>
    <cellWatch r="B7"/>
    <cellWatch r="I19"/>
    <cellWatch r="I73"/>
    <cellWatch r="I20"/>
    <cellWatch r="B32"/>
    <cellWatch r="B26"/>
    <cellWatch r="B61"/>
    <cellWatch r="B11"/>
    <cellWatch r="B42"/>
    <cellWatch r="B79"/>
    <cellWatch r="B21"/>
    <cellWatch r="B74"/>
    <cellWatch r="B63"/>
    <cellWatch r="B43"/>
    <cellWatch r="B86"/>
    <cellWatch r="B75"/>
    <cellWatch r="B66"/>
    <cellWatch r="B100"/>
    <cellWatch r="B102"/>
    <cellWatch r="B73"/>
    <cellWatch r="B114"/>
    <cellWatch r="B105"/>
    <cellWatch r="B104"/>
    <cellWatch r="H6"/>
    <cellWatch r="H7"/>
    <cellWatch r="H16"/>
    <cellWatch r="H9"/>
    <cellWatch r="H38"/>
    <cellWatch r="H26"/>
    <cellWatch r="H75"/>
    <cellWatch r="H54"/>
    <cellWatch r="H29"/>
    <cellWatch r="H66"/>
    <cellWatch r="H4"/>
    <cellWatch r="H30"/>
    <cellWatch r="H10"/>
    <cellWatch r="H37"/>
    <cellWatch r="H15"/>
    <cellWatch r="H12"/>
    <cellWatch r="H59"/>
    <cellWatch r="H47"/>
    <cellWatch r="H50"/>
    <cellWatch r="H51"/>
    <cellWatch r="H58"/>
    <cellWatch r="H44"/>
    <cellWatch r="H23"/>
    <cellWatch r="H35"/>
    <cellWatch r="H17"/>
    <cellWatch r="H39"/>
    <cellWatch r="H27"/>
    <cellWatch r="H31"/>
    <cellWatch r="H8"/>
    <cellWatch r="H76"/>
    <cellWatch r="H55"/>
    <cellWatch r="H67"/>
    <cellWatch r="H5"/>
    <cellWatch r="H11"/>
    <cellWatch r="H13"/>
    <cellWatch r="H21"/>
    <cellWatch r="H24"/>
    <cellWatch r="H25"/>
    <cellWatch r="H88"/>
    <cellWatch r="H79"/>
    <cellWatch r="H14"/>
    <cellWatch r="H62"/>
    <cellWatch r="H99"/>
    <cellWatch r="H78"/>
    <cellWatch r="H43"/>
    <cellWatch r="H90"/>
    <cellWatch r="H61"/>
    <cellWatch r="H63"/>
    <cellWatch r="H100"/>
    <cellWatch r="H91"/>
    <cellWatch r="H48"/>
    <cellWatch r="H83"/>
    <cellWatch r="H71"/>
    <cellWatch r="H74"/>
    <cellWatch r="H82"/>
    <cellWatch r="H112"/>
    <cellWatch r="H103"/>
    <cellWatch r="H68"/>
    <cellWatch r="H40"/>
    <cellWatch r="H28"/>
    <cellWatch r="H77"/>
    <cellWatch r="H56"/>
    <cellWatch r="H32"/>
    <cellWatch r="H41"/>
    <cellWatch r="H57"/>
    <cellWatch r="H69"/>
    <cellWatch r="H33"/>
    <cellWatch r="H49"/>
    <cellWatch r="H52"/>
    <cellWatch r="H53"/>
    <cellWatch r="H60"/>
    <cellWatch r="H81"/>
    <cellWatch r="H46"/>
    <cellWatch r="H70"/>
    <cellWatch r="H65"/>
    <cellWatch r="H87"/>
    <cellWatch r="H18"/>
    <cellWatch r="H22"/>
    <cellWatch r="H72"/>
    <cellWatch r="H36"/>
    <cellWatch r="H45"/>
    <cellWatch r="H89"/>
    <cellWatch r="H80"/>
    <cellWatch r="H19"/>
    <cellWatch r="H73"/>
    <cellWatch r="I34"/>
    <cellWatch r="B8"/>
    <cellWatch r="I64"/>
    <cellWatch r="I101"/>
    <cellWatch r="I92"/>
    <cellWatch r="I84"/>
    <cellWatch r="I113"/>
    <cellWatch r="I104"/>
    <cellWatch r="B110"/>
    <cellWatch r="I42"/>
    <cellWatch r="I102"/>
    <cellWatch r="I93"/>
    <cellWatch r="I85"/>
    <cellWatch r="H64"/>
    <cellWatch r="H101"/>
    <cellWatch r="H92"/>
    <cellWatch r="H84"/>
    <cellWatch r="H113"/>
    <cellWatch r="H104"/>
    <cellWatch r="H42"/>
    <cellWatch r="H34"/>
    <cellWatch r="B129"/>
    <cellWatch r="B132"/>
    <cellWatch r="B131"/>
    <cellWatch r="B130"/>
    <cellWatch r="H20"/>
    <cellWatch r="I86"/>
    <cellWatch r="I94"/>
    <cellWatch r="I95"/>
    <cellWatch r="I107"/>
    <cellWatch r="I98"/>
    <cellWatch r="H94"/>
    <cellWatch r="H85"/>
    <cellWatch r="H95"/>
    <cellWatch r="H86"/>
    <cellWatch r="H107"/>
    <cellWatch r="H98"/>
    <cellWatch r="I96"/>
    <cellWatch r="I108"/>
    <cellWatch r="H96"/>
    <cellWatch r="I114"/>
    <cellWatch r="I105"/>
    <cellWatch r="H102"/>
    <cellWatch r="H93"/>
    <cellWatch r="H114"/>
    <cellWatch r="H105"/>
    <cellWatch r="B134"/>
    <cellWatch r="G22"/>
    <cellWatch r="G19"/>
    <cellWatch r="G15"/>
    <cellWatch r="G18"/>
    <cellWatch r="G16"/>
    <cellWatch r="G21"/>
    <cellWatch r="F22"/>
    <cellWatch r="F19"/>
    <cellWatch r="F18"/>
    <cellWatch r="F15"/>
    <cellWatch r="F16"/>
    <cellWatch r="F21"/>
    <cellWatch r="F20"/>
    <cellWatch r="G20"/>
    <cellWatch r="I111"/>
    <cellWatch r="I115"/>
    <cellWatch r="H111"/>
    <cellWatch r="I97"/>
    <cellWatch r="H115"/>
    <cellWatch r="G37"/>
    <cellWatch r="G34"/>
    <cellWatch r="G30"/>
    <cellWatch r="G33"/>
    <cellWatch r="G31"/>
    <cellWatch r="G36"/>
    <cellWatch r="F37"/>
    <cellWatch r="F34"/>
    <cellWatch r="F33"/>
    <cellWatch r="F30"/>
    <cellWatch r="F31"/>
    <cellWatch r="F36"/>
    <cellWatch r="F35"/>
    <cellWatch r="G35"/>
    <cellWatch r="H108"/>
    <cellWatch r="I109"/>
    <cellWatch r="I124"/>
    <cellWatch r="H124"/>
    <cellWatch r="I125"/>
    <cellWatch r="I116"/>
    <cellWatch r="I106"/>
    <cellWatch r="H106"/>
    <cellWatch r="B135"/>
    <cellWatch r="I117"/>
    <cellWatch r="H97"/>
    <cellWatch r="H117"/>
    <cellWatch r="H109"/>
    <cellWatch r="I110"/>
    <cellWatch r="G24"/>
    <cellWatch r="G17"/>
    <cellWatch r="G23"/>
    <cellWatch r="F24"/>
    <cellWatch r="F17"/>
    <cellWatch r="F23"/>
    <cellWatch r="H116"/>
    <cellWatch r="B136"/>
    <cellWatch r="M26"/>
    <cellWatch r="F8"/>
    <cellWatch r="L8"/>
    <cellWatch r="I123"/>
    <cellWatch r="H110"/>
    <cellWatch r="H123"/>
    <cellWatch r="B1"/>
    <cellWatch r="C3"/>
    <cellWatch r="I3"/>
    <cellWatch r="K3"/>
    <cellWatch r="B2"/>
    <cellWatch r="B3"/>
    <cellWatch r="I1"/>
    <cellWatch r="G2"/>
    <cellWatch r="I119"/>
    <cellWatch r="H119"/>
    <cellWatch r="I120"/>
    <cellWatch r="B138"/>
    <cellWatch r="B137"/>
    <cellWatch r="H120"/>
    <cellWatch r="I118"/>
    <cellWatch r="H118"/>
  </cellWatches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7</vt:i4>
      </vt:variant>
    </vt:vector>
  </HeadingPairs>
  <TitlesOfParts>
    <vt:vector size="14" baseType="lpstr">
      <vt:lpstr>Turnierprotokoll</vt:lpstr>
      <vt:lpstr>Tutorial</vt:lpstr>
      <vt:lpstr>infos für richtige Meldung</vt:lpstr>
      <vt:lpstr>Vereine</vt:lpstr>
      <vt:lpstr>Abgabentabelle</vt:lpstr>
      <vt:lpstr>Tageslizenz Meldungen</vt:lpstr>
      <vt:lpstr>Jahreslizenz Meldungen</vt:lpstr>
      <vt:lpstr>Abgabentabelle!Druckbereich</vt:lpstr>
      <vt:lpstr>'Jahreslizenz Meldungen'!Druckbereich</vt:lpstr>
      <vt:lpstr>'Tageslizenz Meldungen'!Druckbereich</vt:lpstr>
      <vt:lpstr>Turnierprotokoll!Druckbereich</vt:lpstr>
      <vt:lpstr>Vereine!Druckbereich</vt:lpstr>
      <vt:lpstr>Vereine!Drucktitel</vt:lpstr>
      <vt:lpstr>Verein</vt:lpstr>
    </vt:vector>
  </TitlesOfParts>
  <Company>Magistrat Salzburg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sm00130</dc:creator>
  <cp:lastModifiedBy>Christian Fock</cp:lastModifiedBy>
  <cp:lastPrinted>2013-08-10T14:39:24Z</cp:lastPrinted>
  <dcterms:created xsi:type="dcterms:W3CDTF">2007-01-31T09:16:04Z</dcterms:created>
  <dcterms:modified xsi:type="dcterms:W3CDTF">2023-02-11T08:59:17Z</dcterms:modified>
</cp:coreProperties>
</file>